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20" windowWidth="19152" windowHeight="8472" activeTab="3"/>
  </bookViews>
  <sheets>
    <sheet name="Delegate RNC" sheetId="1" r:id="rId1"/>
    <sheet name="Cong" sheetId="6" r:id="rId2"/>
    <sheet name="State Central" sheetId="7" r:id="rId3"/>
    <sheet name="Del recount" sheetId="8" r:id="rId4"/>
  </sheets>
  <calcPr calcId="125725"/>
</workbook>
</file>

<file path=xl/calcChain.xml><?xml version="1.0" encoding="utf-8"?>
<calcChain xmlns="http://schemas.openxmlformats.org/spreadsheetml/2006/main">
  <c r="Y25" i="8"/>
  <c r="Y27" s="1"/>
  <c r="X25"/>
  <c r="T25"/>
  <c r="S25"/>
  <c r="P25"/>
  <c r="L25"/>
  <c r="K25"/>
  <c r="G25"/>
  <c r="F25"/>
  <c r="U23"/>
  <c r="Q23"/>
  <c r="M23"/>
  <c r="H23"/>
  <c r="U22"/>
  <c r="Q22"/>
  <c r="M22"/>
  <c r="H22"/>
  <c r="U21"/>
  <c r="Q21"/>
  <c r="M21"/>
  <c r="H21"/>
  <c r="U20"/>
  <c r="Q20"/>
  <c r="M20"/>
  <c r="H20"/>
  <c r="U19"/>
  <c r="Q19"/>
  <c r="M19"/>
  <c r="H19"/>
  <c r="U18"/>
  <c r="Q18"/>
  <c r="M18"/>
  <c r="H18"/>
  <c r="U17"/>
  <c r="Q17"/>
  <c r="M17"/>
  <c r="H17"/>
  <c r="U16"/>
  <c r="Q16"/>
  <c r="M16"/>
  <c r="H16"/>
  <c r="U15"/>
  <c r="Q15"/>
  <c r="M15"/>
  <c r="H15"/>
  <c r="U14"/>
  <c r="Q14"/>
  <c r="M14"/>
  <c r="H14"/>
  <c r="U13"/>
  <c r="Q13"/>
  <c r="M13"/>
  <c r="H13"/>
  <c r="U12"/>
  <c r="Q12"/>
  <c r="M12"/>
  <c r="H12"/>
  <c r="U11"/>
  <c r="Q11"/>
  <c r="M11"/>
  <c r="H11"/>
  <c r="U10"/>
  <c r="Q10"/>
  <c r="M10"/>
  <c r="H10"/>
  <c r="U9"/>
  <c r="Q9"/>
  <c r="M9"/>
  <c r="H9"/>
  <c r="U8"/>
  <c r="Q8"/>
  <c r="Q25" s="1"/>
  <c r="Q27" s="1"/>
  <c r="M8"/>
  <c r="H8"/>
  <c r="N5"/>
  <c r="I5"/>
  <c r="Z5" s="1"/>
  <c r="U8" i="1"/>
  <c r="U9"/>
  <c r="U10"/>
  <c r="U11"/>
  <c r="U12"/>
  <c r="U13"/>
  <c r="U14"/>
  <c r="U15"/>
  <c r="U16"/>
  <c r="U17"/>
  <c r="U18"/>
  <c r="U19"/>
  <c r="U20"/>
  <c r="U21"/>
  <c r="U22"/>
  <c r="U23"/>
  <c r="T25"/>
  <c r="L25"/>
  <c r="M9"/>
  <c r="M10"/>
  <c r="M11"/>
  <c r="M12"/>
  <c r="M13"/>
  <c r="M14"/>
  <c r="M15"/>
  <c r="M16"/>
  <c r="M17"/>
  <c r="M18"/>
  <c r="M19"/>
  <c r="M20"/>
  <c r="M21"/>
  <c r="M22"/>
  <c r="M23"/>
  <c r="M8"/>
  <c r="G25"/>
  <c r="H9"/>
  <c r="H10"/>
  <c r="H11"/>
  <c r="H12"/>
  <c r="H13"/>
  <c r="H14"/>
  <c r="H15"/>
  <c r="H16"/>
  <c r="H17"/>
  <c r="H18"/>
  <c r="H19"/>
  <c r="H20"/>
  <c r="H21"/>
  <c r="H22"/>
  <c r="H23"/>
  <c r="H8"/>
  <c r="T11" i="6"/>
  <c r="U9"/>
  <c r="U8"/>
  <c r="M9"/>
  <c r="M8"/>
  <c r="L11"/>
  <c r="G11"/>
  <c r="H9"/>
  <c r="H8"/>
  <c r="I5" i="1"/>
  <c r="N5"/>
  <c r="X25"/>
  <c r="Z5" i="6"/>
  <c r="X11"/>
  <c r="T5" i="7"/>
  <c r="R16"/>
  <c r="S13" s="1"/>
  <c r="O16"/>
  <c r="P10" s="1"/>
  <c r="L16"/>
  <c r="M11" s="1"/>
  <c r="I16"/>
  <c r="J10" s="1"/>
  <c r="F16"/>
  <c r="G13" s="1"/>
  <c r="S11" i="6"/>
  <c r="P11"/>
  <c r="Q9" s="1"/>
  <c r="K11"/>
  <c r="F11"/>
  <c r="K25" i="1"/>
  <c r="S25"/>
  <c r="P25"/>
  <c r="Q23" s="1"/>
  <c r="F25"/>
  <c r="U25" i="8" l="1"/>
  <c r="V20" s="1"/>
  <c r="I9"/>
  <c r="I11"/>
  <c r="I15"/>
  <c r="I17"/>
  <c r="I19"/>
  <c r="I23"/>
  <c r="H25"/>
  <c r="M25"/>
  <c r="U25" i="1"/>
  <c r="V17" s="1"/>
  <c r="M25"/>
  <c r="N23" s="1"/>
  <c r="H25"/>
  <c r="U11" i="6"/>
  <c r="V9" s="1"/>
  <c r="M11"/>
  <c r="N9" s="1"/>
  <c r="H11"/>
  <c r="I8" s="1"/>
  <c r="J13" i="7"/>
  <c r="S8"/>
  <c r="S12"/>
  <c r="S11"/>
  <c r="S10"/>
  <c r="S14"/>
  <c r="S9"/>
  <c r="J8"/>
  <c r="J14"/>
  <c r="Q16" i="1"/>
  <c r="Q20"/>
  <c r="Q12"/>
  <c r="Z5"/>
  <c r="Q22"/>
  <c r="Q19"/>
  <c r="Q15"/>
  <c r="Q21"/>
  <c r="Q18"/>
  <c r="Q14"/>
  <c r="Q17"/>
  <c r="Q13"/>
  <c r="Y11" i="6"/>
  <c r="Y13" s="1"/>
  <c r="G9" i="7"/>
  <c r="G11"/>
  <c r="G12"/>
  <c r="P13"/>
  <c r="J12"/>
  <c r="M12"/>
  <c r="P12"/>
  <c r="P14"/>
  <c r="M13"/>
  <c r="P8"/>
  <c r="M9"/>
  <c r="Q8" i="1"/>
  <c r="Q11"/>
  <c r="Q9"/>
  <c r="Q10"/>
  <c r="G8" i="7"/>
  <c r="M8"/>
  <c r="J9"/>
  <c r="P9"/>
  <c r="G10"/>
  <c r="M10"/>
  <c r="J11"/>
  <c r="P11"/>
  <c r="G14"/>
  <c r="M14"/>
  <c r="Q8" i="6"/>
  <c r="Q11" s="1"/>
  <c r="Q13" s="1"/>
  <c r="V8" i="8" l="1"/>
  <c r="V11"/>
  <c r="B11" s="1"/>
  <c r="V23"/>
  <c r="B23" s="1"/>
  <c r="V18"/>
  <c r="V9"/>
  <c r="V21"/>
  <c r="V17"/>
  <c r="V22"/>
  <c r="V19"/>
  <c r="V12"/>
  <c r="V15"/>
  <c r="V14"/>
  <c r="V16"/>
  <c r="V13"/>
  <c r="V10"/>
  <c r="N23"/>
  <c r="N19"/>
  <c r="B19" s="1"/>
  <c r="N17"/>
  <c r="B17" s="1"/>
  <c r="N15"/>
  <c r="B15" s="1"/>
  <c r="N13"/>
  <c r="N11"/>
  <c r="N21"/>
  <c r="N9"/>
  <c r="I22"/>
  <c r="I20"/>
  <c r="I18"/>
  <c r="I12"/>
  <c r="I8"/>
  <c r="I16"/>
  <c r="I14"/>
  <c r="I10"/>
  <c r="N22"/>
  <c r="N14"/>
  <c r="N16"/>
  <c r="N8"/>
  <c r="N18"/>
  <c r="N10"/>
  <c r="I21"/>
  <c r="I13"/>
  <c r="N20"/>
  <c r="N12"/>
  <c r="I11" i="1"/>
  <c r="I15"/>
  <c r="I23"/>
  <c r="I10"/>
  <c r="I14"/>
  <c r="I18"/>
  <c r="I22"/>
  <c r="I13"/>
  <c r="I17"/>
  <c r="I21"/>
  <c r="I12"/>
  <c r="I16"/>
  <c r="I20"/>
  <c r="I8"/>
  <c r="I19"/>
  <c r="I9"/>
  <c r="V15"/>
  <c r="V13"/>
  <c r="V11"/>
  <c r="V9"/>
  <c r="V8"/>
  <c r="V10"/>
  <c r="V12"/>
  <c r="V14"/>
  <c r="V20"/>
  <c r="V23"/>
  <c r="V22"/>
  <c r="V21"/>
  <c r="V16"/>
  <c r="V19"/>
  <c r="V18"/>
  <c r="N8"/>
  <c r="N10"/>
  <c r="N13"/>
  <c r="N19"/>
  <c r="N9"/>
  <c r="N15"/>
  <c r="N14"/>
  <c r="N16"/>
  <c r="N22"/>
  <c r="N21"/>
  <c r="N11"/>
  <c r="N12"/>
  <c r="B12" s="1"/>
  <c r="N18"/>
  <c r="N17"/>
  <c r="B17" s="1"/>
  <c r="N20"/>
  <c r="V8" i="6"/>
  <c r="V11" s="1"/>
  <c r="V13" s="1"/>
  <c r="N8"/>
  <c r="N11" s="1"/>
  <c r="N13" s="1"/>
  <c r="I9"/>
  <c r="I11" s="1"/>
  <c r="I13" s="1"/>
  <c r="B13" i="7"/>
  <c r="S16"/>
  <c r="S18" s="1"/>
  <c r="B8"/>
  <c r="B14"/>
  <c r="B10"/>
  <c r="B11"/>
  <c r="B9"/>
  <c r="B12"/>
  <c r="Y25" i="1"/>
  <c r="Y27" s="1"/>
  <c r="P16" i="7"/>
  <c r="P18" s="1"/>
  <c r="M16"/>
  <c r="M18" s="1"/>
  <c r="J16"/>
  <c r="J18" s="1"/>
  <c r="Q25" i="1"/>
  <c r="Q27" s="1"/>
  <c r="G16" i="7"/>
  <c r="G18" s="1"/>
  <c r="B13" i="8" l="1"/>
  <c r="B9"/>
  <c r="V25"/>
  <c r="V27" s="1"/>
  <c r="B16"/>
  <c r="B20"/>
  <c r="B14"/>
  <c r="I25"/>
  <c r="I27" s="1"/>
  <c r="B8"/>
  <c r="B18"/>
  <c r="N25"/>
  <c r="N27" s="1"/>
  <c r="B10"/>
  <c r="B12"/>
  <c r="B21"/>
  <c r="B22"/>
  <c r="B23" i="1"/>
  <c r="I25"/>
  <c r="I27" s="1"/>
  <c r="B15"/>
  <c r="B13"/>
  <c r="B11"/>
  <c r="B8"/>
  <c r="B9"/>
  <c r="B20"/>
  <c r="B14"/>
  <c r="V25"/>
  <c r="V27" s="1"/>
  <c r="B16"/>
  <c r="B10"/>
  <c r="B19"/>
  <c r="B18"/>
  <c r="B22"/>
  <c r="B21"/>
  <c r="N25"/>
  <c r="N27" s="1"/>
  <c r="B8" i="6"/>
  <c r="B11" s="1"/>
  <c r="B13" s="1"/>
  <c r="B9"/>
  <c r="C10" i="7"/>
  <c r="C13"/>
  <c r="C11"/>
  <c r="C9"/>
  <c r="C8"/>
  <c r="C12"/>
  <c r="C14"/>
  <c r="B16"/>
  <c r="B18" s="1"/>
  <c r="C13" i="8" l="1"/>
  <c r="C15"/>
  <c r="C12"/>
  <c r="B25"/>
  <c r="D18" s="1"/>
  <c r="C8"/>
  <c r="C21"/>
  <c r="C18"/>
  <c r="C19"/>
  <c r="C17"/>
  <c r="C10"/>
  <c r="C22"/>
  <c r="C11"/>
  <c r="C20"/>
  <c r="C14"/>
  <c r="C9"/>
  <c r="C23"/>
  <c r="C16"/>
  <c r="C20" i="1"/>
  <c r="C8"/>
  <c r="C19"/>
  <c r="C15"/>
  <c r="C17"/>
  <c r="C22"/>
  <c r="C12"/>
  <c r="C18"/>
  <c r="C11"/>
  <c r="B25"/>
  <c r="B27" s="1"/>
  <c r="C13"/>
  <c r="C21"/>
  <c r="C23"/>
  <c r="C16"/>
  <c r="C14"/>
  <c r="C9"/>
  <c r="C10"/>
  <c r="C9" i="6"/>
  <c r="C8"/>
  <c r="D8" i="7"/>
  <c r="D10"/>
  <c r="D12"/>
  <c r="D13"/>
  <c r="D14"/>
  <c r="D11"/>
  <c r="D9"/>
  <c r="D9" i="6"/>
  <c r="D8"/>
  <c r="D10" i="8" l="1"/>
  <c r="B27"/>
  <c r="D17"/>
  <c r="D15"/>
  <c r="D16"/>
  <c r="D23"/>
  <c r="D9"/>
  <c r="D14"/>
  <c r="D11"/>
  <c r="D13"/>
  <c r="D19"/>
  <c r="D20"/>
  <c r="D12"/>
  <c r="D22"/>
  <c r="D21"/>
  <c r="D8"/>
  <c r="D18" i="1"/>
  <c r="D23"/>
  <c r="D12"/>
  <c r="D9"/>
  <c r="D10"/>
  <c r="D22"/>
  <c r="D19"/>
  <c r="D17"/>
  <c r="D20"/>
  <c r="D13"/>
  <c r="D16"/>
  <c r="D14"/>
  <c r="D21"/>
  <c r="D8"/>
  <c r="D15"/>
  <c r="D11"/>
  <c r="D16" i="7"/>
  <c r="D11" i="6"/>
  <c r="D25" i="8" l="1"/>
  <c r="D25" i="1"/>
</calcChain>
</file>

<file path=xl/sharedStrings.xml><?xml version="1.0" encoding="utf-8"?>
<sst xmlns="http://schemas.openxmlformats.org/spreadsheetml/2006/main" count="163" uniqueCount="48">
  <si>
    <t>8th Cong Dist VA GOP Convention</t>
  </si>
  <si>
    <t>Candidate</t>
  </si>
  <si>
    <t>Anderson</t>
  </si>
  <si>
    <t>Votes</t>
  </si>
  <si>
    <t>Total</t>
  </si>
  <si>
    <t>Fairfax</t>
  </si>
  <si>
    <t>Raw</t>
  </si>
  <si>
    <t>Allocated</t>
  </si>
  <si>
    <t>Arlington</t>
  </si>
  <si>
    <t>Alexandria</t>
  </si>
  <si>
    <t>Bowie-Whitman</t>
  </si>
  <si>
    <t>Check</t>
  </si>
  <si>
    <t>Rank</t>
  </si>
  <si>
    <t>Military</t>
  </si>
  <si>
    <t>State Central Committee</t>
  </si>
  <si>
    <t>Blumstein</t>
  </si>
  <si>
    <t>Bourne</t>
  </si>
  <si>
    <t>Foster</t>
  </si>
  <si>
    <t>Kenyon</t>
  </si>
  <si>
    <t>Rabbitt</t>
  </si>
  <si>
    <t>Urman</t>
  </si>
  <si>
    <t>Youngen</t>
  </si>
  <si>
    <t>Hernick</t>
  </si>
  <si>
    <t>Webb</t>
  </si>
  <si>
    <t>Congressional Nomination</t>
  </si>
  <si>
    <t>Delegate/Alternate to GOP Convention</t>
  </si>
  <si>
    <t>Amber</t>
  </si>
  <si>
    <t>Blakely</t>
  </si>
  <si>
    <t>Bolvin</t>
  </si>
  <si>
    <t>Cameron</t>
  </si>
  <si>
    <t>Chandler</t>
  </si>
  <si>
    <t>Chinworth</t>
  </si>
  <si>
    <t>Cleveland</t>
  </si>
  <si>
    <t>Faulkner</t>
  </si>
  <si>
    <t>Keller</t>
  </si>
  <si>
    <t>Maibach</t>
  </si>
  <si>
    <t>Rinzel</t>
  </si>
  <si>
    <t>Scally</t>
  </si>
  <si>
    <t>Valentine</t>
  </si>
  <si>
    <t>MANUAL ENTRY</t>
  </si>
  <si>
    <t>%</t>
  </si>
  <si>
    <t>Falls Ch</t>
  </si>
  <si>
    <t>SCC</t>
  </si>
  <si>
    <t>Short</t>
  </si>
  <si>
    <t>Alex</t>
  </si>
  <si>
    <t xml:space="preserve"> </t>
  </si>
  <si>
    <t>Original  Scan</t>
  </si>
  <si>
    <t>Del recount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</si>
</sst>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 applyAlignment="1">
      <alignment horizontal="center"/>
    </xf>
    <xf numFmtId="2" fontId="0" fillId="0" borderId="0" xfId="0" applyNumberFormat="1"/>
    <xf numFmtId="0" fontId="1" fillId="7" borderId="1" xfId="0" applyFont="1" applyFill="1" applyBorder="1" applyAlignment="1">
      <alignment horizontal="center"/>
    </xf>
    <xf numFmtId="165" fontId="1" fillId="0" borderId="0" xfId="1" applyNumberFormat="1" applyFont="1"/>
    <xf numFmtId="10" fontId="0" fillId="0" borderId="0" xfId="2" applyNumberFormat="1" applyFont="1"/>
    <xf numFmtId="10" fontId="1" fillId="0" borderId="0" xfId="0" applyNumberFormat="1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4.4"/>
  <cols>
    <col min="1" max="1" width="15.109375" customWidth="1"/>
    <col min="2" max="2" width="6.5546875" bestFit="1" customWidth="1"/>
    <col min="3" max="3" width="5.21875" bestFit="1" customWidth="1"/>
    <col min="4" max="4" width="8" bestFit="1" customWidth="1"/>
    <col min="5" max="5" width="2" customWidth="1"/>
    <col min="6" max="8" width="5.77734375" customWidth="1"/>
    <col min="9" max="9" width="8.88671875" bestFit="1" customWidth="1"/>
    <col min="10" max="10" width="2" customWidth="1"/>
    <col min="11" max="13" width="5.77734375" customWidth="1"/>
    <col min="14" max="14" width="8.88671875" bestFit="1" customWidth="1"/>
    <col min="15" max="15" width="2" customWidth="1"/>
    <col min="16" max="16" width="5.77734375" customWidth="1"/>
    <col min="17" max="17" width="8.88671875" bestFit="1" customWidth="1"/>
    <col min="18" max="18" width="2" customWidth="1"/>
    <col min="19" max="21" width="5.77734375" customWidth="1"/>
    <col min="22" max="22" width="8.88671875" bestFit="1" customWidth="1"/>
    <col min="23" max="23" width="1.88671875" customWidth="1"/>
    <col min="24" max="24" width="7.44140625" bestFit="1" customWidth="1"/>
    <col min="25" max="25" width="8.88671875" bestFit="1" customWidth="1"/>
    <col min="26" max="26" width="5.6640625" customWidth="1"/>
  </cols>
  <sheetData>
    <row r="1" spans="1:26">
      <c r="A1" s="1" t="s">
        <v>0</v>
      </c>
      <c r="B1" s="1"/>
      <c r="C1" s="1"/>
      <c r="D1" s="1"/>
      <c r="E1" s="1"/>
      <c r="F1" s="1" t="s">
        <v>46</v>
      </c>
      <c r="G1" s="1"/>
      <c r="H1" s="1"/>
      <c r="I1" s="1"/>
      <c r="J1" s="1"/>
      <c r="K1" s="19" t="s">
        <v>39</v>
      </c>
      <c r="L1" s="19"/>
      <c r="M1" s="19"/>
      <c r="N1" s="19"/>
      <c r="O1" s="1"/>
      <c r="P1" s="1"/>
      <c r="Q1" s="1"/>
      <c r="R1" s="1"/>
      <c r="S1" s="1"/>
      <c r="T1" s="1"/>
      <c r="U1" s="1"/>
      <c r="V1" s="1"/>
    </row>
    <row r="2" spans="1:26">
      <c r="A2" s="3">
        <v>42497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>
      <c r="A5" s="1"/>
      <c r="B5" s="20" t="s">
        <v>4</v>
      </c>
      <c r="C5" s="20"/>
      <c r="D5" s="20"/>
      <c r="E5" s="1"/>
      <c r="F5" s="21" t="s">
        <v>5</v>
      </c>
      <c r="G5" s="21"/>
      <c r="H5" s="21"/>
      <c r="I5" s="5">
        <f>166</f>
        <v>166</v>
      </c>
      <c r="J5" s="2"/>
      <c r="K5" s="22" t="s">
        <v>8</v>
      </c>
      <c r="L5" s="22"/>
      <c r="M5" s="22"/>
      <c r="N5" s="6">
        <f>99</f>
        <v>99</v>
      </c>
      <c r="O5" s="2"/>
      <c r="P5" s="7" t="s">
        <v>44</v>
      </c>
      <c r="Q5" s="7">
        <v>59</v>
      </c>
      <c r="R5" s="2"/>
      <c r="S5" s="23" t="s">
        <v>41</v>
      </c>
      <c r="T5" s="23"/>
      <c r="U5" s="23"/>
      <c r="V5" s="9">
        <v>7</v>
      </c>
      <c r="W5" s="1"/>
      <c r="X5" s="11" t="s">
        <v>13</v>
      </c>
      <c r="Y5" s="11">
        <v>1</v>
      </c>
      <c r="Z5">
        <f>I5+N5+Q5+V5+Y5</f>
        <v>332</v>
      </c>
    </row>
    <row r="6" spans="1:26">
      <c r="A6" s="1" t="s">
        <v>1</v>
      </c>
      <c r="B6" s="2" t="s">
        <v>3</v>
      </c>
      <c r="C6" s="2" t="s">
        <v>12</v>
      </c>
      <c r="D6" s="2" t="s">
        <v>40</v>
      </c>
      <c r="E6" s="2"/>
      <c r="F6" s="2" t="s">
        <v>42</v>
      </c>
      <c r="G6" s="2" t="s">
        <v>43</v>
      </c>
      <c r="H6" s="2" t="s">
        <v>4</v>
      </c>
      <c r="I6" s="2" t="s">
        <v>7</v>
      </c>
      <c r="J6" s="1"/>
      <c r="K6" s="2" t="s">
        <v>42</v>
      </c>
      <c r="L6" s="2" t="s">
        <v>43</v>
      </c>
      <c r="M6" s="2" t="s">
        <v>4</v>
      </c>
      <c r="N6" s="2" t="s">
        <v>7</v>
      </c>
      <c r="O6" s="1"/>
      <c r="P6" s="2" t="s">
        <v>42</v>
      </c>
      <c r="Q6" s="2" t="s">
        <v>7</v>
      </c>
      <c r="R6" s="1"/>
      <c r="S6" s="2" t="s">
        <v>42</v>
      </c>
      <c r="T6" s="2" t="s">
        <v>43</v>
      </c>
      <c r="U6" s="2" t="s">
        <v>4</v>
      </c>
      <c r="V6" s="2" t="s">
        <v>7</v>
      </c>
      <c r="X6" s="2" t="s">
        <v>6</v>
      </c>
      <c r="Y6" s="2" t="s">
        <v>7</v>
      </c>
    </row>
    <row r="8" spans="1:26">
      <c r="A8" s="1" t="s">
        <v>26</v>
      </c>
      <c r="B8" s="10">
        <f t="shared" ref="B8:B23" si="0">I8+N8+Q8+V8+Y8</f>
        <v>11.71</v>
      </c>
      <c r="C8">
        <f t="shared" ref="C8:C23" si="1">RANK(B8,$B$8:$B$23,0)</f>
        <v>14</v>
      </c>
      <c r="D8" s="13">
        <f t="shared" ref="D8:D23" si="2">ROUND(B8/$B$25,4)</f>
        <v>3.5299999999999998E-2</v>
      </c>
      <c r="F8" s="8">
        <v>27</v>
      </c>
      <c r="G8" s="8">
        <v>1</v>
      </c>
      <c r="H8" s="15">
        <f>SUM(F8:G8)</f>
        <v>28</v>
      </c>
      <c r="I8" s="10">
        <f>ROUND(H8/H$25*I$5,2)</f>
        <v>7.02</v>
      </c>
      <c r="K8" s="8">
        <v>23</v>
      </c>
      <c r="L8" s="8">
        <v>1</v>
      </c>
      <c r="M8" s="15">
        <f>SUM(K8:L8)</f>
        <v>24</v>
      </c>
      <c r="N8" s="10">
        <f>ROUND(M8/M$25*N$5,2)</f>
        <v>2.9</v>
      </c>
      <c r="P8" s="8">
        <v>10</v>
      </c>
      <c r="Q8" s="10">
        <f t="shared" ref="Q8:Q23" si="3">ROUND(P8/P$25*Q$5,2)</f>
        <v>1.79</v>
      </c>
      <c r="S8" s="8">
        <v>0</v>
      </c>
      <c r="T8" s="8">
        <v>0</v>
      </c>
      <c r="U8" s="15">
        <f>SUM(S8:T8)</f>
        <v>0</v>
      </c>
      <c r="V8" s="10">
        <f>ROUND(U8/U$25*V$5,2)</f>
        <v>0</v>
      </c>
      <c r="X8" s="8">
        <v>0</v>
      </c>
      <c r="Y8" s="15">
        <v>0</v>
      </c>
    </row>
    <row r="9" spans="1:26">
      <c r="A9" s="1" t="s">
        <v>2</v>
      </c>
      <c r="B9" s="10">
        <f t="shared" si="0"/>
        <v>21.630000000000003</v>
      </c>
      <c r="C9">
        <f t="shared" si="1"/>
        <v>6</v>
      </c>
      <c r="D9" s="13">
        <f t="shared" si="2"/>
        <v>6.5199999999999994E-2</v>
      </c>
      <c r="F9" s="8">
        <v>41</v>
      </c>
      <c r="G9" s="8">
        <v>3</v>
      </c>
      <c r="H9" s="15">
        <f t="shared" ref="H9:H23" si="4">SUM(F9:G9)</f>
        <v>44</v>
      </c>
      <c r="I9" s="10">
        <f t="shared" ref="I9:I23" si="5">ROUND(H9/H$25*I$5,2)</f>
        <v>11.03</v>
      </c>
      <c r="K9" s="8">
        <v>60</v>
      </c>
      <c r="L9" s="8">
        <v>4</v>
      </c>
      <c r="M9" s="15">
        <f t="shared" ref="M9:M23" si="6">SUM(K9:L9)</f>
        <v>64</v>
      </c>
      <c r="N9" s="10">
        <f t="shared" ref="N9:N23" si="7">ROUND(M9/M$25*N$5,2)</f>
        <v>7.75</v>
      </c>
      <c r="P9" s="8">
        <v>15</v>
      </c>
      <c r="Q9" s="10">
        <f t="shared" si="3"/>
        <v>2.68</v>
      </c>
      <c r="S9" s="8">
        <v>1</v>
      </c>
      <c r="T9" s="8">
        <v>0</v>
      </c>
      <c r="U9" s="15">
        <f t="shared" ref="U9:U23" si="8">SUM(S9:T9)</f>
        <v>1</v>
      </c>
      <c r="V9" s="10">
        <f t="shared" ref="V9:V23" si="9">ROUND(U9/U$25*V$5,2)</f>
        <v>0.17</v>
      </c>
      <c r="X9" s="8">
        <v>0</v>
      </c>
      <c r="Y9" s="15">
        <v>0</v>
      </c>
    </row>
    <row r="10" spans="1:26">
      <c r="A10" s="1" t="s">
        <v>27</v>
      </c>
      <c r="B10" s="10">
        <f t="shared" si="0"/>
        <v>16.190000000000001</v>
      </c>
      <c r="C10">
        <f t="shared" si="1"/>
        <v>12</v>
      </c>
      <c r="D10" s="13">
        <f t="shared" si="2"/>
        <v>4.8800000000000003E-2</v>
      </c>
      <c r="F10" s="8">
        <v>26</v>
      </c>
      <c r="G10" s="8">
        <v>1</v>
      </c>
      <c r="H10" s="15">
        <f t="shared" si="4"/>
        <v>27</v>
      </c>
      <c r="I10" s="10">
        <f t="shared" si="5"/>
        <v>6.77</v>
      </c>
      <c r="K10" s="8">
        <v>58</v>
      </c>
      <c r="L10" s="8">
        <v>4</v>
      </c>
      <c r="M10" s="15">
        <f t="shared" si="6"/>
        <v>62</v>
      </c>
      <c r="N10" s="10">
        <f t="shared" si="7"/>
        <v>7.5</v>
      </c>
      <c r="P10" s="8">
        <v>7</v>
      </c>
      <c r="Q10" s="10">
        <f t="shared" si="3"/>
        <v>1.25</v>
      </c>
      <c r="S10" s="8">
        <v>4</v>
      </c>
      <c r="T10" s="8">
        <v>0</v>
      </c>
      <c r="U10" s="15">
        <f t="shared" si="8"/>
        <v>4</v>
      </c>
      <c r="V10" s="10">
        <f t="shared" si="9"/>
        <v>0.67</v>
      </c>
      <c r="X10" s="8">
        <v>0</v>
      </c>
      <c r="Y10" s="15">
        <v>0</v>
      </c>
    </row>
    <row r="11" spans="1:26">
      <c r="A11" s="1" t="s">
        <v>28</v>
      </c>
      <c r="B11" s="10">
        <f t="shared" si="0"/>
        <v>26.159999999999997</v>
      </c>
      <c r="C11">
        <f t="shared" si="1"/>
        <v>4</v>
      </c>
      <c r="D11" s="13">
        <f t="shared" si="2"/>
        <v>7.8799999999999995E-2</v>
      </c>
      <c r="F11" s="8">
        <v>53</v>
      </c>
      <c r="G11" s="8">
        <v>2</v>
      </c>
      <c r="H11" s="15">
        <f t="shared" si="4"/>
        <v>55</v>
      </c>
      <c r="I11" s="10">
        <f t="shared" si="5"/>
        <v>13.79</v>
      </c>
      <c r="K11" s="8">
        <v>55</v>
      </c>
      <c r="L11" s="8">
        <v>2</v>
      </c>
      <c r="M11" s="15">
        <f t="shared" si="6"/>
        <v>57</v>
      </c>
      <c r="N11" s="10">
        <f t="shared" si="7"/>
        <v>6.9</v>
      </c>
      <c r="P11" s="8">
        <v>25</v>
      </c>
      <c r="Q11" s="10">
        <f t="shared" si="3"/>
        <v>4.47</v>
      </c>
      <c r="S11" s="8">
        <v>6</v>
      </c>
      <c r="T11" s="8">
        <v>0</v>
      </c>
      <c r="U11" s="15">
        <f t="shared" si="8"/>
        <v>6</v>
      </c>
      <c r="V11" s="10">
        <f t="shared" si="9"/>
        <v>1</v>
      </c>
      <c r="X11" s="8">
        <v>0</v>
      </c>
      <c r="Y11" s="15">
        <v>0</v>
      </c>
    </row>
    <row r="12" spans="1:26">
      <c r="A12" s="1" t="s">
        <v>10</v>
      </c>
      <c r="B12" s="10">
        <f t="shared" si="0"/>
        <v>16.740000000000002</v>
      </c>
      <c r="C12">
        <f t="shared" si="1"/>
        <v>10</v>
      </c>
      <c r="D12" s="13">
        <f t="shared" si="2"/>
        <v>5.04E-2</v>
      </c>
      <c r="F12" s="8">
        <v>38</v>
      </c>
      <c r="G12" s="8">
        <v>0</v>
      </c>
      <c r="H12" s="15">
        <f t="shared" si="4"/>
        <v>38</v>
      </c>
      <c r="I12" s="10">
        <f t="shared" si="5"/>
        <v>9.5299999999999994</v>
      </c>
      <c r="K12" s="8">
        <v>39</v>
      </c>
      <c r="L12" s="8">
        <v>0</v>
      </c>
      <c r="M12" s="15">
        <f t="shared" si="6"/>
        <v>39</v>
      </c>
      <c r="N12" s="10">
        <f t="shared" si="7"/>
        <v>4.72</v>
      </c>
      <c r="P12" s="8">
        <v>13</v>
      </c>
      <c r="Q12" s="10">
        <f t="shared" si="3"/>
        <v>2.3199999999999998</v>
      </c>
      <c r="S12" s="8">
        <v>1</v>
      </c>
      <c r="T12" s="8">
        <v>0</v>
      </c>
      <c r="U12" s="15">
        <f t="shared" si="8"/>
        <v>1</v>
      </c>
      <c r="V12" s="10">
        <f t="shared" si="9"/>
        <v>0.17</v>
      </c>
      <c r="X12" s="8">
        <v>0</v>
      </c>
      <c r="Y12" s="15">
        <v>0</v>
      </c>
    </row>
    <row r="13" spans="1:26">
      <c r="A13" s="1" t="s">
        <v>29</v>
      </c>
      <c r="B13" s="10">
        <f t="shared" si="0"/>
        <v>16.46</v>
      </c>
      <c r="C13">
        <f t="shared" si="1"/>
        <v>11</v>
      </c>
      <c r="D13" s="13">
        <f t="shared" si="2"/>
        <v>4.9599999999999998E-2</v>
      </c>
      <c r="F13" s="8">
        <v>43</v>
      </c>
      <c r="G13" s="8">
        <v>2</v>
      </c>
      <c r="H13" s="15">
        <f t="shared" si="4"/>
        <v>45</v>
      </c>
      <c r="I13" s="10">
        <f t="shared" si="5"/>
        <v>11.28</v>
      </c>
      <c r="K13" s="8">
        <v>28</v>
      </c>
      <c r="L13" s="8">
        <v>3</v>
      </c>
      <c r="M13" s="15">
        <f t="shared" si="6"/>
        <v>31</v>
      </c>
      <c r="N13" s="10">
        <f t="shared" si="7"/>
        <v>3.75</v>
      </c>
      <c r="P13" s="8">
        <v>8</v>
      </c>
      <c r="Q13" s="10">
        <f t="shared" si="3"/>
        <v>1.43</v>
      </c>
      <c r="S13" s="8">
        <v>0</v>
      </c>
      <c r="T13" s="8">
        <v>0</v>
      </c>
      <c r="U13" s="15">
        <f t="shared" si="8"/>
        <v>0</v>
      </c>
      <c r="V13" s="10">
        <f t="shared" si="9"/>
        <v>0</v>
      </c>
      <c r="X13" s="8">
        <v>0</v>
      </c>
      <c r="Y13" s="15">
        <v>0</v>
      </c>
    </row>
    <row r="14" spans="1:26">
      <c r="A14" s="1" t="s">
        <v>30</v>
      </c>
      <c r="B14" s="10">
        <f t="shared" si="0"/>
        <v>11.39</v>
      </c>
      <c r="C14">
        <f t="shared" si="1"/>
        <v>15</v>
      </c>
      <c r="D14" s="13">
        <f t="shared" si="2"/>
        <v>3.4299999999999997E-2</v>
      </c>
      <c r="F14" s="8">
        <v>13</v>
      </c>
      <c r="G14" s="8">
        <v>0</v>
      </c>
      <c r="H14" s="15">
        <f t="shared" si="4"/>
        <v>13</v>
      </c>
      <c r="I14" s="10">
        <f t="shared" si="5"/>
        <v>3.26</v>
      </c>
      <c r="K14" s="8">
        <v>32</v>
      </c>
      <c r="L14" s="8">
        <v>0</v>
      </c>
      <c r="M14" s="15">
        <f t="shared" si="6"/>
        <v>32</v>
      </c>
      <c r="N14" s="10">
        <f t="shared" si="7"/>
        <v>3.87</v>
      </c>
      <c r="P14" s="8">
        <v>22</v>
      </c>
      <c r="Q14" s="10">
        <f t="shared" si="3"/>
        <v>3.93</v>
      </c>
      <c r="S14" s="8">
        <v>2</v>
      </c>
      <c r="T14" s="8">
        <v>0</v>
      </c>
      <c r="U14" s="15">
        <f t="shared" si="8"/>
        <v>2</v>
      </c>
      <c r="V14" s="10">
        <f t="shared" si="9"/>
        <v>0.33</v>
      </c>
      <c r="X14" s="8">
        <v>0</v>
      </c>
      <c r="Y14" s="15">
        <v>0</v>
      </c>
    </row>
    <row r="15" spans="1:26">
      <c r="A15" s="1" t="s">
        <v>31</v>
      </c>
      <c r="B15" s="10">
        <f t="shared" si="0"/>
        <v>18.240000000000002</v>
      </c>
      <c r="C15">
        <f t="shared" si="1"/>
        <v>8</v>
      </c>
      <c r="D15" s="13">
        <f t="shared" si="2"/>
        <v>5.4899999999999997E-2</v>
      </c>
      <c r="F15" s="8">
        <v>44</v>
      </c>
      <c r="G15" s="8">
        <v>1</v>
      </c>
      <c r="H15" s="15">
        <f t="shared" si="4"/>
        <v>45</v>
      </c>
      <c r="I15" s="10">
        <f t="shared" si="5"/>
        <v>11.28</v>
      </c>
      <c r="K15" s="8">
        <v>28</v>
      </c>
      <c r="L15" s="8">
        <v>3</v>
      </c>
      <c r="M15" s="15">
        <f t="shared" si="6"/>
        <v>31</v>
      </c>
      <c r="N15" s="10">
        <f t="shared" si="7"/>
        <v>3.75</v>
      </c>
      <c r="P15" s="8">
        <v>17</v>
      </c>
      <c r="Q15" s="10">
        <f t="shared" si="3"/>
        <v>3.04</v>
      </c>
      <c r="S15" s="8">
        <v>1</v>
      </c>
      <c r="T15" s="8">
        <v>0</v>
      </c>
      <c r="U15" s="15">
        <f t="shared" si="8"/>
        <v>1</v>
      </c>
      <c r="V15" s="10">
        <f t="shared" si="9"/>
        <v>0.17</v>
      </c>
      <c r="X15" s="8">
        <v>0</v>
      </c>
      <c r="Y15" s="15">
        <v>0</v>
      </c>
    </row>
    <row r="16" spans="1:26">
      <c r="A16" s="1" t="s">
        <v>32</v>
      </c>
      <c r="B16" s="10">
        <f t="shared" si="0"/>
        <v>35.96</v>
      </c>
      <c r="C16">
        <f t="shared" si="1"/>
        <v>2</v>
      </c>
      <c r="D16" s="13">
        <f t="shared" si="2"/>
        <v>0.10829999999999999</v>
      </c>
      <c r="F16" s="8">
        <v>64</v>
      </c>
      <c r="G16" s="8">
        <v>4</v>
      </c>
      <c r="H16" s="15">
        <f t="shared" si="4"/>
        <v>68</v>
      </c>
      <c r="I16" s="10">
        <f t="shared" si="5"/>
        <v>17.05</v>
      </c>
      <c r="K16" s="8">
        <v>88</v>
      </c>
      <c r="L16" s="8">
        <v>2</v>
      </c>
      <c r="M16" s="15">
        <f t="shared" si="6"/>
        <v>90</v>
      </c>
      <c r="N16" s="10">
        <f t="shared" si="7"/>
        <v>10.89</v>
      </c>
      <c r="P16" s="8">
        <v>43</v>
      </c>
      <c r="Q16" s="10">
        <f t="shared" si="3"/>
        <v>7.69</v>
      </c>
      <c r="S16" s="8">
        <v>2</v>
      </c>
      <c r="T16" s="8">
        <v>0</v>
      </c>
      <c r="U16" s="15">
        <f t="shared" si="8"/>
        <v>2</v>
      </c>
      <c r="V16" s="10">
        <f t="shared" si="9"/>
        <v>0.33</v>
      </c>
      <c r="X16" s="8">
        <v>0</v>
      </c>
      <c r="Y16" s="15">
        <v>0</v>
      </c>
    </row>
    <row r="17" spans="1:25">
      <c r="A17" s="1" t="s">
        <v>33</v>
      </c>
      <c r="B17" s="10">
        <f t="shared" si="0"/>
        <v>19.099999999999998</v>
      </c>
      <c r="C17">
        <f t="shared" si="1"/>
        <v>7</v>
      </c>
      <c r="D17" s="13">
        <f t="shared" si="2"/>
        <v>5.7500000000000002E-2</v>
      </c>
      <c r="F17" s="8">
        <v>28</v>
      </c>
      <c r="G17" s="8">
        <v>2</v>
      </c>
      <c r="H17" s="15">
        <f t="shared" si="4"/>
        <v>30</v>
      </c>
      <c r="I17" s="10">
        <f t="shared" si="5"/>
        <v>7.52</v>
      </c>
      <c r="K17" s="8">
        <v>65</v>
      </c>
      <c r="L17" s="8">
        <v>2</v>
      </c>
      <c r="M17" s="15">
        <f t="shared" si="6"/>
        <v>67</v>
      </c>
      <c r="N17" s="10">
        <f t="shared" si="7"/>
        <v>8.11</v>
      </c>
      <c r="P17" s="8">
        <v>11</v>
      </c>
      <c r="Q17" s="10">
        <f t="shared" si="3"/>
        <v>1.97</v>
      </c>
      <c r="S17" s="8">
        <v>3</v>
      </c>
      <c r="T17" s="8">
        <v>0</v>
      </c>
      <c r="U17" s="15">
        <f t="shared" si="8"/>
        <v>3</v>
      </c>
      <c r="V17" s="10">
        <f t="shared" si="9"/>
        <v>0.5</v>
      </c>
      <c r="X17" s="8">
        <v>1</v>
      </c>
      <c r="Y17" s="15">
        <v>1</v>
      </c>
    </row>
    <row r="18" spans="1:25">
      <c r="A18" s="1" t="s">
        <v>34</v>
      </c>
      <c r="B18" s="10">
        <f t="shared" si="0"/>
        <v>30.04</v>
      </c>
      <c r="C18">
        <f t="shared" si="1"/>
        <v>3</v>
      </c>
      <c r="D18" s="13">
        <f t="shared" si="2"/>
        <v>9.0499999999999997E-2</v>
      </c>
      <c r="F18" s="8">
        <v>44</v>
      </c>
      <c r="G18" s="8">
        <v>0</v>
      </c>
      <c r="H18" s="15">
        <f t="shared" si="4"/>
        <v>44</v>
      </c>
      <c r="I18" s="10">
        <f t="shared" si="5"/>
        <v>11.03</v>
      </c>
      <c r="K18" s="8">
        <v>94</v>
      </c>
      <c r="L18" s="8">
        <v>6</v>
      </c>
      <c r="M18" s="15">
        <f t="shared" si="6"/>
        <v>100</v>
      </c>
      <c r="N18" s="10">
        <f t="shared" si="7"/>
        <v>12.1</v>
      </c>
      <c r="P18" s="8">
        <v>34</v>
      </c>
      <c r="Q18" s="10">
        <f t="shared" si="3"/>
        <v>6.08</v>
      </c>
      <c r="S18" s="8">
        <v>5</v>
      </c>
      <c r="T18" s="8">
        <v>0</v>
      </c>
      <c r="U18" s="15">
        <f t="shared" si="8"/>
        <v>5</v>
      </c>
      <c r="V18" s="10">
        <f t="shared" si="9"/>
        <v>0.83</v>
      </c>
      <c r="X18" s="8">
        <v>0</v>
      </c>
      <c r="Y18" s="15">
        <v>0</v>
      </c>
    </row>
    <row r="19" spans="1:25">
      <c r="A19" s="1" t="s">
        <v>35</v>
      </c>
      <c r="B19" s="10">
        <f t="shared" si="0"/>
        <v>17.049999999999997</v>
      </c>
      <c r="C19">
        <f t="shared" si="1"/>
        <v>9</v>
      </c>
      <c r="D19" s="13">
        <f t="shared" si="2"/>
        <v>5.1400000000000001E-2</v>
      </c>
      <c r="F19" s="8">
        <v>27</v>
      </c>
      <c r="G19" s="8">
        <v>1</v>
      </c>
      <c r="H19" s="15">
        <f t="shared" si="4"/>
        <v>28</v>
      </c>
      <c r="I19" s="10">
        <f t="shared" si="5"/>
        <v>7.02</v>
      </c>
      <c r="K19" s="8">
        <v>26</v>
      </c>
      <c r="L19" s="8">
        <v>4</v>
      </c>
      <c r="M19" s="15">
        <f t="shared" si="6"/>
        <v>30</v>
      </c>
      <c r="N19" s="10">
        <f t="shared" si="7"/>
        <v>3.63</v>
      </c>
      <c r="P19" s="8">
        <v>33</v>
      </c>
      <c r="Q19" s="10">
        <f t="shared" si="3"/>
        <v>5.9</v>
      </c>
      <c r="S19" s="8">
        <v>3</v>
      </c>
      <c r="T19" s="8">
        <v>0</v>
      </c>
      <c r="U19" s="15">
        <f t="shared" si="8"/>
        <v>3</v>
      </c>
      <c r="V19" s="10">
        <f t="shared" si="9"/>
        <v>0.5</v>
      </c>
      <c r="X19" s="8">
        <v>0</v>
      </c>
      <c r="Y19" s="15">
        <v>0</v>
      </c>
    </row>
    <row r="20" spans="1:25">
      <c r="A20" s="1" t="s">
        <v>36</v>
      </c>
      <c r="B20" s="10">
        <f t="shared" si="0"/>
        <v>21.889999999999997</v>
      </c>
      <c r="C20">
        <f t="shared" si="1"/>
        <v>5</v>
      </c>
      <c r="D20" s="13">
        <f t="shared" si="2"/>
        <v>6.59E-2</v>
      </c>
      <c r="F20" s="8">
        <v>49</v>
      </c>
      <c r="G20" s="8">
        <v>0</v>
      </c>
      <c r="H20" s="15">
        <f t="shared" si="4"/>
        <v>49</v>
      </c>
      <c r="I20" s="10">
        <f t="shared" si="5"/>
        <v>12.29</v>
      </c>
      <c r="K20" s="8">
        <v>42</v>
      </c>
      <c r="L20" s="8">
        <v>1</v>
      </c>
      <c r="M20" s="15">
        <f t="shared" si="6"/>
        <v>43</v>
      </c>
      <c r="N20" s="10">
        <f t="shared" si="7"/>
        <v>5.2</v>
      </c>
      <c r="P20" s="8">
        <v>19</v>
      </c>
      <c r="Q20" s="10">
        <f t="shared" si="3"/>
        <v>3.4</v>
      </c>
      <c r="S20" s="8">
        <v>6</v>
      </c>
      <c r="T20" s="8">
        <v>0</v>
      </c>
      <c r="U20" s="15">
        <f t="shared" si="8"/>
        <v>6</v>
      </c>
      <c r="V20" s="10">
        <f t="shared" si="9"/>
        <v>1</v>
      </c>
      <c r="X20" s="8">
        <v>0</v>
      </c>
      <c r="Y20" s="15">
        <v>0</v>
      </c>
    </row>
    <row r="21" spans="1:25">
      <c r="A21" s="1" t="s">
        <v>37</v>
      </c>
      <c r="B21" s="10">
        <f t="shared" si="0"/>
        <v>12.64</v>
      </c>
      <c r="C21">
        <f t="shared" si="1"/>
        <v>13</v>
      </c>
      <c r="D21" s="13">
        <f t="shared" si="2"/>
        <v>3.8100000000000002E-2</v>
      </c>
      <c r="F21" s="8">
        <v>29</v>
      </c>
      <c r="G21" s="8">
        <v>1</v>
      </c>
      <c r="H21" s="15">
        <f t="shared" si="4"/>
        <v>30</v>
      </c>
      <c r="I21" s="10">
        <f t="shared" si="5"/>
        <v>7.52</v>
      </c>
      <c r="K21" s="8">
        <v>25</v>
      </c>
      <c r="L21" s="8">
        <v>1</v>
      </c>
      <c r="M21" s="15">
        <f t="shared" si="6"/>
        <v>26</v>
      </c>
      <c r="N21" s="10">
        <f t="shared" si="7"/>
        <v>3.15</v>
      </c>
      <c r="P21" s="8">
        <v>11</v>
      </c>
      <c r="Q21" s="10">
        <f t="shared" si="3"/>
        <v>1.97</v>
      </c>
      <c r="S21" s="8">
        <v>0</v>
      </c>
      <c r="T21" s="8">
        <v>0</v>
      </c>
      <c r="U21" s="15">
        <f t="shared" si="8"/>
        <v>0</v>
      </c>
      <c r="V21" s="10">
        <f t="shared" si="9"/>
        <v>0</v>
      </c>
      <c r="X21" s="8">
        <v>0</v>
      </c>
      <c r="Y21" s="15">
        <v>0</v>
      </c>
    </row>
    <row r="22" spans="1:25">
      <c r="A22" s="1" t="s">
        <v>38</v>
      </c>
      <c r="B22" s="10">
        <f t="shared" si="0"/>
        <v>49.94</v>
      </c>
      <c r="C22">
        <f t="shared" si="1"/>
        <v>1</v>
      </c>
      <c r="D22" s="13">
        <f t="shared" si="2"/>
        <v>0.15040000000000001</v>
      </c>
      <c r="F22" s="8">
        <v>101</v>
      </c>
      <c r="G22" s="8">
        <v>8</v>
      </c>
      <c r="H22" s="15">
        <f t="shared" si="4"/>
        <v>109</v>
      </c>
      <c r="I22" s="10">
        <f t="shared" si="5"/>
        <v>27.33</v>
      </c>
      <c r="K22" s="8">
        <v>96</v>
      </c>
      <c r="L22" s="8">
        <v>3</v>
      </c>
      <c r="M22" s="15">
        <f t="shared" si="6"/>
        <v>99</v>
      </c>
      <c r="N22" s="10">
        <f t="shared" si="7"/>
        <v>11.98</v>
      </c>
      <c r="P22" s="8">
        <v>52</v>
      </c>
      <c r="Q22" s="10">
        <f t="shared" si="3"/>
        <v>9.3000000000000007</v>
      </c>
      <c r="S22" s="8">
        <v>8</v>
      </c>
      <c r="T22" s="8">
        <v>0</v>
      </c>
      <c r="U22" s="15">
        <f t="shared" si="8"/>
        <v>8</v>
      </c>
      <c r="V22" s="10">
        <f t="shared" si="9"/>
        <v>1.33</v>
      </c>
      <c r="X22" s="8">
        <v>0</v>
      </c>
      <c r="Y22" s="15">
        <v>0</v>
      </c>
    </row>
    <row r="23" spans="1:25">
      <c r="A23" s="1" t="s">
        <v>21</v>
      </c>
      <c r="B23" s="10">
        <f t="shared" si="0"/>
        <v>6.8299999999999992</v>
      </c>
      <c r="C23">
        <f t="shared" si="1"/>
        <v>16</v>
      </c>
      <c r="D23" s="13">
        <f t="shared" si="2"/>
        <v>2.06E-2</v>
      </c>
      <c r="F23" s="8">
        <v>9</v>
      </c>
      <c r="G23" s="8">
        <v>0</v>
      </c>
      <c r="H23" s="15">
        <f t="shared" si="4"/>
        <v>9</v>
      </c>
      <c r="I23" s="10">
        <f t="shared" si="5"/>
        <v>2.2599999999999998</v>
      </c>
      <c r="K23" s="8">
        <v>23</v>
      </c>
      <c r="L23" s="8">
        <v>0</v>
      </c>
      <c r="M23" s="15">
        <f t="shared" si="6"/>
        <v>23</v>
      </c>
      <c r="N23" s="10">
        <f t="shared" si="7"/>
        <v>2.78</v>
      </c>
      <c r="P23" s="8">
        <v>10</v>
      </c>
      <c r="Q23" s="10">
        <f t="shared" si="3"/>
        <v>1.79</v>
      </c>
      <c r="S23" s="8">
        <v>0</v>
      </c>
      <c r="T23" s="8">
        <v>0</v>
      </c>
      <c r="U23" s="15">
        <f t="shared" si="8"/>
        <v>0</v>
      </c>
      <c r="V23" s="10">
        <f t="shared" si="9"/>
        <v>0</v>
      </c>
      <c r="X23" s="8">
        <v>0</v>
      </c>
      <c r="Y23" s="15">
        <v>0</v>
      </c>
    </row>
    <row r="24" spans="1:25">
      <c r="A24" s="1"/>
      <c r="D24" t="s">
        <v>45</v>
      </c>
    </row>
    <row r="25" spans="1:25">
      <c r="A25" s="1" t="s">
        <v>4</v>
      </c>
      <c r="B25" s="4">
        <f>SUM(B8:B23)</f>
        <v>331.96999999999997</v>
      </c>
      <c r="C25" s="1"/>
      <c r="D25" s="14">
        <f>SUM(D8:D24)</f>
        <v>0.99999999999999989</v>
      </c>
      <c r="E25" s="1"/>
      <c r="F25" s="1">
        <f>SUM(F8:F23)</f>
        <v>636</v>
      </c>
      <c r="G25" s="1">
        <f t="shared" ref="G25:H25" si="10">SUM(G8:G23)</f>
        <v>26</v>
      </c>
      <c r="H25" s="1">
        <f t="shared" si="10"/>
        <v>662</v>
      </c>
      <c r="I25" s="4">
        <f>SUM(I8:I23)</f>
        <v>165.97999999999996</v>
      </c>
      <c r="J25" s="1"/>
      <c r="K25" s="12">
        <f>SUM(K8:K23)</f>
        <v>782</v>
      </c>
      <c r="L25" s="12">
        <f t="shared" ref="L25:M25" si="11">SUM(L8:L23)</f>
        <v>36</v>
      </c>
      <c r="M25" s="12">
        <f t="shared" si="11"/>
        <v>818</v>
      </c>
      <c r="N25" s="4">
        <f>SUM(N8:N23)</f>
        <v>98.98</v>
      </c>
      <c r="O25" s="1"/>
      <c r="P25" s="1">
        <f>SUM(P8:P23)</f>
        <v>330</v>
      </c>
      <c r="Q25" s="4">
        <f>SUM(Q8:Q23)</f>
        <v>59.01</v>
      </c>
      <c r="R25" s="1"/>
      <c r="S25" s="1">
        <f>SUM(S8:S23)</f>
        <v>42</v>
      </c>
      <c r="T25" s="1">
        <f t="shared" ref="T25:U25" si="12">SUM(T8:T23)</f>
        <v>0</v>
      </c>
      <c r="U25" s="1">
        <f t="shared" si="12"/>
        <v>42</v>
      </c>
      <c r="V25" s="4">
        <f>SUM(V8:V23)</f>
        <v>7</v>
      </c>
      <c r="X25" s="1">
        <f>SUM(X8:X23)</f>
        <v>1</v>
      </c>
      <c r="Y25" s="4">
        <f>SUM(Y8:Y23)</f>
        <v>1</v>
      </c>
    </row>
    <row r="27" spans="1:25">
      <c r="A27" s="1" t="s">
        <v>11</v>
      </c>
      <c r="B27">
        <f>Z5-B25</f>
        <v>3.0000000000029559E-2</v>
      </c>
      <c r="I27">
        <f>I5-I25</f>
        <v>2.0000000000038654E-2</v>
      </c>
      <c r="N27">
        <f>N5-N25</f>
        <v>1.9999999999996021E-2</v>
      </c>
      <c r="Q27">
        <f>Q5-Q25</f>
        <v>-9.9999999999980105E-3</v>
      </c>
      <c r="V27">
        <f>V5-V25</f>
        <v>0</v>
      </c>
      <c r="Y27">
        <f>Y5-Y25</f>
        <v>0</v>
      </c>
    </row>
  </sheetData>
  <mergeCells count="5">
    <mergeCell ref="K1:N1"/>
    <mergeCell ref="B5:D5"/>
    <mergeCell ref="F5:H5"/>
    <mergeCell ref="K5:M5"/>
    <mergeCell ref="S5:U5"/>
  </mergeCells>
  <pageMargins left="0.7" right="0.7" top="0.75" bottom="0.75" header="0.3" footer="0.3"/>
  <pageSetup scale="6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Y16" sqref="Y16"/>
    </sheetView>
  </sheetViews>
  <sheetFormatPr defaultRowHeight="14.4"/>
  <cols>
    <col min="1" max="1" width="13.44140625" customWidth="1"/>
    <col min="2" max="2" width="7" bestFit="1" customWidth="1"/>
    <col min="3" max="3" width="5.21875" bestFit="1" customWidth="1"/>
    <col min="4" max="4" width="8" bestFit="1" customWidth="1"/>
    <col min="5" max="5" width="2" customWidth="1"/>
    <col min="6" max="8" width="5.77734375" customWidth="1"/>
    <col min="9" max="9" width="8.88671875" bestFit="1" customWidth="1"/>
    <col min="10" max="10" width="2" customWidth="1"/>
    <col min="11" max="13" width="5.77734375" customWidth="1"/>
    <col min="14" max="14" width="8.88671875" bestFit="1" customWidth="1"/>
    <col min="15" max="15" width="2" customWidth="1"/>
    <col min="16" max="16" width="5.77734375" customWidth="1"/>
    <col min="17" max="17" width="8.88671875" bestFit="1" customWidth="1"/>
    <col min="18" max="18" width="2" customWidth="1"/>
    <col min="19" max="19" width="4.21875" bestFit="1" customWidth="1"/>
    <col min="20" max="20" width="5.5546875" bestFit="1" customWidth="1"/>
    <col min="21" max="21" width="5.77734375" customWidth="1"/>
    <col min="22" max="22" width="8.88671875" bestFit="1" customWidth="1"/>
    <col min="23" max="23" width="1.88671875" customWidth="1"/>
    <col min="24" max="24" width="7.5546875" bestFit="1" customWidth="1"/>
    <col min="25" max="25" width="8.88671875" bestFit="1" customWidth="1"/>
    <col min="26" max="26" width="5.664062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9" t="s">
        <v>39</v>
      </c>
      <c r="L1" s="19"/>
      <c r="M1" s="19"/>
      <c r="N1" s="19"/>
      <c r="O1" s="1"/>
      <c r="P1" s="1"/>
      <c r="Q1" s="1"/>
      <c r="R1" s="1"/>
      <c r="S1" s="1"/>
      <c r="T1" s="1"/>
      <c r="U1" s="1"/>
      <c r="V1" s="1"/>
    </row>
    <row r="2" spans="1:26">
      <c r="A2" s="3">
        <v>42497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>
      <c r="A5" s="1"/>
      <c r="B5" s="20" t="s">
        <v>4</v>
      </c>
      <c r="C5" s="20"/>
      <c r="D5" s="20"/>
      <c r="E5" s="1"/>
      <c r="F5" s="21" t="s">
        <v>5</v>
      </c>
      <c r="G5" s="21"/>
      <c r="H5" s="21"/>
      <c r="I5" s="5">
        <v>166</v>
      </c>
      <c r="J5" s="2"/>
      <c r="K5" s="22" t="s">
        <v>8</v>
      </c>
      <c r="L5" s="22"/>
      <c r="M5" s="22"/>
      <c r="N5" s="6">
        <v>99</v>
      </c>
      <c r="O5" s="2"/>
      <c r="P5" s="7" t="s">
        <v>44</v>
      </c>
      <c r="Q5" s="7">
        <v>59</v>
      </c>
      <c r="R5" s="2"/>
      <c r="S5" s="23" t="s">
        <v>41</v>
      </c>
      <c r="T5" s="23"/>
      <c r="U5" s="23"/>
      <c r="V5" s="9">
        <v>7</v>
      </c>
      <c r="W5" s="1"/>
      <c r="X5" s="11" t="s">
        <v>13</v>
      </c>
      <c r="Y5" s="11">
        <v>1</v>
      </c>
      <c r="Z5">
        <f>I5+N5+Q5+V5+Y5</f>
        <v>332</v>
      </c>
    </row>
    <row r="6" spans="1:26">
      <c r="A6" s="1" t="s">
        <v>1</v>
      </c>
      <c r="B6" s="2" t="s">
        <v>3</v>
      </c>
      <c r="C6" s="2" t="s">
        <v>12</v>
      </c>
      <c r="D6" s="2" t="s">
        <v>40</v>
      </c>
      <c r="E6" s="2"/>
      <c r="F6" s="2" t="s">
        <v>42</v>
      </c>
      <c r="G6" s="2" t="s">
        <v>43</v>
      </c>
      <c r="H6" s="2" t="s">
        <v>4</v>
      </c>
      <c r="I6" s="2" t="s">
        <v>7</v>
      </c>
      <c r="J6" s="1"/>
      <c r="K6" s="2" t="s">
        <v>42</v>
      </c>
      <c r="L6" s="2" t="s">
        <v>43</v>
      </c>
      <c r="M6" s="2" t="s">
        <v>4</v>
      </c>
      <c r="N6" s="2" t="s">
        <v>7</v>
      </c>
      <c r="O6" s="1"/>
      <c r="P6" s="2" t="s">
        <v>42</v>
      </c>
      <c r="Q6" s="2" t="s">
        <v>7</v>
      </c>
      <c r="R6" s="1"/>
      <c r="S6" s="2" t="s">
        <v>42</v>
      </c>
      <c r="T6" s="2" t="s">
        <v>43</v>
      </c>
      <c r="U6" s="2" t="s">
        <v>4</v>
      </c>
      <c r="V6" s="2" t="s">
        <v>7</v>
      </c>
      <c r="X6" s="2" t="s">
        <v>6</v>
      </c>
      <c r="Y6" s="2" t="s">
        <v>7</v>
      </c>
    </row>
    <row r="8" spans="1:26">
      <c r="A8" s="1" t="s">
        <v>22</v>
      </c>
      <c r="B8">
        <f>I8+N8+Q8+V8+Y8</f>
        <v>258.29000000000002</v>
      </c>
      <c r="C8">
        <f>RANK(B8,B8:B9,0)</f>
        <v>1</v>
      </c>
      <c r="D8" s="13">
        <f>ROUND(B8/$B$11,4)</f>
        <v>0.77800000000000002</v>
      </c>
      <c r="F8" s="8">
        <v>107</v>
      </c>
      <c r="G8" s="8">
        <v>4</v>
      </c>
      <c r="H8" s="15">
        <f>SUM(F8:G8)</f>
        <v>111</v>
      </c>
      <c r="I8" s="10">
        <f>ROUND(H8/H$11*I$5,2)</f>
        <v>123.66</v>
      </c>
      <c r="K8" s="8">
        <v>136</v>
      </c>
      <c r="L8" s="8">
        <v>7</v>
      </c>
      <c r="M8" s="15">
        <f>SUM(K8:L8)</f>
        <v>143</v>
      </c>
      <c r="N8" s="10">
        <f>ROUND(M8/M$11*N$5,2)</f>
        <v>80.900000000000006</v>
      </c>
      <c r="P8" s="8">
        <v>59</v>
      </c>
      <c r="Q8">
        <f>ROUND(P8/P$11*Q$5,2)</f>
        <v>48.35</v>
      </c>
      <c r="S8" s="8">
        <v>5</v>
      </c>
      <c r="T8" s="8"/>
      <c r="U8" s="15">
        <f>SUM(S8:T8)</f>
        <v>5</v>
      </c>
      <c r="V8" s="10">
        <f>ROUND(U8/U$11*V$5,2)</f>
        <v>4.38</v>
      </c>
      <c r="X8" s="8">
        <v>1</v>
      </c>
      <c r="Y8" s="10">
        <v>1</v>
      </c>
    </row>
    <row r="9" spans="1:26">
      <c r="A9" s="1" t="s">
        <v>23</v>
      </c>
      <c r="B9">
        <f>I9+N9+Q9+V9+Y9</f>
        <v>73.72</v>
      </c>
      <c r="C9">
        <f>RANK(B9,B8:B9,0)</f>
        <v>2</v>
      </c>
      <c r="D9" s="13">
        <f>ROUND(B9/$B$11,4)</f>
        <v>0.222</v>
      </c>
      <c r="F9" s="8">
        <v>34</v>
      </c>
      <c r="G9" s="8">
        <v>4</v>
      </c>
      <c r="H9" s="15">
        <f>SUM(F9:G9)</f>
        <v>38</v>
      </c>
      <c r="I9" s="10">
        <f>ROUND(H9/H$11*I$5,2)</f>
        <v>42.34</v>
      </c>
      <c r="K9" s="8">
        <v>30</v>
      </c>
      <c r="L9" s="8">
        <v>2</v>
      </c>
      <c r="M9" s="15">
        <f>SUM(K9:L9)</f>
        <v>32</v>
      </c>
      <c r="N9" s="10">
        <f>ROUND(M9/M$11*N$5,2)</f>
        <v>18.100000000000001</v>
      </c>
      <c r="P9" s="8">
        <v>13</v>
      </c>
      <c r="Q9">
        <f>ROUND(P9/P$11*Q$5,2)</f>
        <v>10.65</v>
      </c>
      <c r="S9" s="8">
        <v>3</v>
      </c>
      <c r="T9" s="8"/>
      <c r="U9" s="15">
        <f>SUM(S9:T9)</f>
        <v>3</v>
      </c>
      <c r="V9" s="10">
        <f>ROUND(U9/U$11*V$5,2)</f>
        <v>2.63</v>
      </c>
      <c r="X9" s="8">
        <v>0</v>
      </c>
      <c r="Y9" s="10">
        <v>0</v>
      </c>
    </row>
    <row r="10" spans="1:26">
      <c r="A10" s="1"/>
    </row>
    <row r="11" spans="1:26">
      <c r="A11" s="1" t="s">
        <v>4</v>
      </c>
      <c r="B11" s="4">
        <f>SUM(B8:B9)</f>
        <v>332.01</v>
      </c>
      <c r="C11" s="1"/>
      <c r="D11" s="14">
        <f>SUM(D8:D10)</f>
        <v>1</v>
      </c>
      <c r="E11" s="1"/>
      <c r="F11" s="1">
        <f>SUM(F8:F9)</f>
        <v>141</v>
      </c>
      <c r="G11" s="1">
        <f>SUM(G8:G9)</f>
        <v>8</v>
      </c>
      <c r="H11" s="1">
        <f>SUM(H8:H9)</f>
        <v>149</v>
      </c>
      <c r="I11" s="4">
        <f>SUM(I8:I9)</f>
        <v>166</v>
      </c>
      <c r="J11" s="1"/>
      <c r="K11" s="1">
        <f>SUM(K8:K9)</f>
        <v>166</v>
      </c>
      <c r="L11" s="1">
        <f t="shared" ref="L11:M11" si="0">SUM(L8:L9)</f>
        <v>9</v>
      </c>
      <c r="M11" s="1">
        <f t="shared" si="0"/>
        <v>175</v>
      </c>
      <c r="N11" s="4">
        <f>SUM(N8:N9)</f>
        <v>99</v>
      </c>
      <c r="O11" s="1"/>
      <c r="P11" s="1">
        <f>SUM(P8:P9)</f>
        <v>72</v>
      </c>
      <c r="Q11" s="4">
        <f>SUM(Q8:Q9)</f>
        <v>59</v>
      </c>
      <c r="R11" s="1"/>
      <c r="S11" s="1">
        <f>SUM(S8:S9)</f>
        <v>8</v>
      </c>
      <c r="T11" s="1">
        <f t="shared" ref="T11:U11" si="1">SUM(T8:T9)</f>
        <v>0</v>
      </c>
      <c r="U11" s="1">
        <f t="shared" si="1"/>
        <v>8</v>
      </c>
      <c r="V11" s="4">
        <f>SUM(V8:V9)</f>
        <v>7.01</v>
      </c>
      <c r="X11" s="1">
        <f>SUM(X8:X9)</f>
        <v>1</v>
      </c>
      <c r="Y11" s="4">
        <f>SUM(Y8:Y9)</f>
        <v>1</v>
      </c>
    </row>
    <row r="13" spans="1:26">
      <c r="A13" s="1" t="s">
        <v>11</v>
      </c>
      <c r="B13" s="10">
        <f>Z5-B11</f>
        <v>-9.9999999999909051E-3</v>
      </c>
      <c r="I13">
        <f>I5-I11</f>
        <v>0</v>
      </c>
      <c r="N13">
        <f>N5-N11</f>
        <v>0</v>
      </c>
      <c r="Q13">
        <f>Q5-Q11</f>
        <v>0</v>
      </c>
      <c r="V13">
        <f>V5-V11</f>
        <v>-9.9999999999997868E-3</v>
      </c>
      <c r="Y13">
        <f>Y5-Y11</f>
        <v>0</v>
      </c>
    </row>
  </sheetData>
  <mergeCells count="5">
    <mergeCell ref="F5:H5"/>
    <mergeCell ref="K5:M5"/>
    <mergeCell ref="S5:U5"/>
    <mergeCell ref="K1:N1"/>
    <mergeCell ref="B5:D5"/>
  </mergeCells>
  <pageMargins left="0.7" right="0.7" top="0.75" bottom="0.75" header="0.3" footer="0.3"/>
  <pageSetup scale="6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15" sqref="R15"/>
    </sheetView>
  </sheetViews>
  <sheetFormatPr defaultRowHeight="14.4"/>
  <cols>
    <col min="1" max="1" width="12.109375" bestFit="1" customWidth="1"/>
    <col min="2" max="2" width="5.77734375" bestFit="1" customWidth="1"/>
    <col min="3" max="3" width="5.21875" bestFit="1" customWidth="1"/>
    <col min="4" max="4" width="8" bestFit="1" customWidth="1"/>
    <col min="5" max="5" width="1.88671875" customWidth="1"/>
    <col min="6" max="6" width="7.77734375" customWidth="1"/>
    <col min="7" max="7" width="8.88671875" bestFit="1" customWidth="1"/>
    <col min="8" max="8" width="2" customWidth="1"/>
    <col min="9" max="9" width="9.88671875" customWidth="1"/>
    <col min="10" max="10" width="8.88671875" bestFit="1" customWidth="1"/>
    <col min="11" max="11" width="2" customWidth="1"/>
    <col min="12" max="12" width="9.88671875" customWidth="1"/>
    <col min="13" max="13" width="8.88671875" bestFit="1" customWidth="1"/>
    <col min="14" max="14" width="2" customWidth="1"/>
    <col min="15" max="15" width="7.21875" bestFit="1" customWidth="1"/>
    <col min="16" max="16" width="8.88671875" bestFit="1" customWidth="1"/>
    <col min="17" max="17" width="1.88671875" customWidth="1"/>
    <col min="18" max="18" width="7.44140625" bestFit="1" customWidth="1"/>
    <col min="19" max="19" width="8.88671875" bestFit="1" customWidth="1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9" t="s">
        <v>39</v>
      </c>
      <c r="J1" s="19"/>
      <c r="K1" s="1"/>
      <c r="L1" s="1"/>
      <c r="M1" s="1"/>
      <c r="N1" s="1"/>
      <c r="O1" s="1"/>
      <c r="P1" s="1"/>
    </row>
    <row r="2" spans="1:20">
      <c r="A2" s="3">
        <v>42497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>
      <c r="A5" s="1"/>
      <c r="B5" s="20" t="s">
        <v>4</v>
      </c>
      <c r="C5" s="20"/>
      <c r="D5" s="20"/>
      <c r="E5" s="1"/>
      <c r="F5" s="5" t="s">
        <v>5</v>
      </c>
      <c r="G5" s="5">
        <v>166</v>
      </c>
      <c r="H5" s="2"/>
      <c r="I5" s="6" t="s">
        <v>8</v>
      </c>
      <c r="J5" s="6">
        <v>99</v>
      </c>
      <c r="K5" s="2"/>
      <c r="L5" s="7" t="s">
        <v>9</v>
      </c>
      <c r="M5" s="7">
        <v>59</v>
      </c>
      <c r="N5" s="2"/>
      <c r="O5" s="9" t="s">
        <v>41</v>
      </c>
      <c r="P5" s="9">
        <v>7</v>
      </c>
      <c r="Q5" s="1"/>
      <c r="R5" s="11" t="s">
        <v>13</v>
      </c>
      <c r="S5" s="11">
        <v>1</v>
      </c>
      <c r="T5">
        <f>G5+J5+M5+P5+S5</f>
        <v>332</v>
      </c>
    </row>
    <row r="6" spans="1:20">
      <c r="A6" s="1" t="s">
        <v>1</v>
      </c>
      <c r="B6" s="2" t="s">
        <v>3</v>
      </c>
      <c r="C6" s="2" t="s">
        <v>12</v>
      </c>
      <c r="D6" s="2" t="s">
        <v>40</v>
      </c>
      <c r="E6" s="2"/>
      <c r="F6" s="2" t="s">
        <v>42</v>
      </c>
      <c r="G6" s="2" t="s">
        <v>7</v>
      </c>
      <c r="H6" s="1"/>
      <c r="I6" s="2" t="s">
        <v>42</v>
      </c>
      <c r="J6" s="2" t="s">
        <v>7</v>
      </c>
      <c r="K6" s="1"/>
      <c r="L6" s="2" t="s">
        <v>42</v>
      </c>
      <c r="M6" s="2" t="s">
        <v>7</v>
      </c>
      <c r="N6" s="1"/>
      <c r="O6" s="2" t="s">
        <v>42</v>
      </c>
      <c r="P6" s="2" t="s">
        <v>7</v>
      </c>
      <c r="R6" s="2" t="s">
        <v>6</v>
      </c>
      <c r="S6" s="2" t="s">
        <v>7</v>
      </c>
    </row>
    <row r="8" spans="1:20">
      <c r="A8" s="1" t="s">
        <v>15</v>
      </c>
      <c r="B8" s="10">
        <f>G8+J8+M8+P8+S8</f>
        <v>16.14</v>
      </c>
      <c r="C8">
        <f>RANK(B8,$B$8:$B$14,0)</f>
        <v>6</v>
      </c>
      <c r="D8" s="13">
        <f>ROUND(B8/$B$16,4)</f>
        <v>4.8599999999999997E-2</v>
      </c>
      <c r="F8" s="8">
        <v>28</v>
      </c>
      <c r="G8" s="10">
        <f>ROUND(F8/F$16*G$5,2)</f>
        <v>11.53</v>
      </c>
      <c r="I8" s="8">
        <v>13</v>
      </c>
      <c r="J8" s="10">
        <f>ROUND(I8/I$16*J$5,2)</f>
        <v>2.6</v>
      </c>
      <c r="L8" s="8">
        <v>5</v>
      </c>
      <c r="M8" s="10">
        <f>ROUND(L8/L$16*M$5,2)</f>
        <v>1.37</v>
      </c>
      <c r="O8" s="8">
        <v>3</v>
      </c>
      <c r="P8">
        <f>ROUND(O8/O$16*P$5,2)</f>
        <v>0.64</v>
      </c>
      <c r="R8" s="8">
        <v>0</v>
      </c>
      <c r="S8" s="10">
        <f>ROUND(R8/R$16*S$5,2)</f>
        <v>0</v>
      </c>
    </row>
    <row r="9" spans="1:20">
      <c r="A9" s="1" t="s">
        <v>16</v>
      </c>
      <c r="B9" s="10">
        <f t="shared" ref="B9:B14" si="0">G9+J9+M9+P9+S9</f>
        <v>93.47999999999999</v>
      </c>
      <c r="C9">
        <f t="shared" ref="C9:C14" si="1">RANK(B9,$B$8:$B$14,0)</f>
        <v>1</v>
      </c>
      <c r="D9" s="13">
        <f t="shared" ref="D9:D14" si="2">ROUND(B9/$B$16,4)</f>
        <v>0.28160000000000002</v>
      </c>
      <c r="F9" s="8">
        <v>111</v>
      </c>
      <c r="G9" s="10">
        <f>ROUND(F9/F$16*G$5,2)</f>
        <v>45.72</v>
      </c>
      <c r="I9" s="8">
        <v>138</v>
      </c>
      <c r="J9" s="10">
        <f>ROUND(I9/I$16*J$5,2)</f>
        <v>27.6</v>
      </c>
      <c r="L9" s="8">
        <v>65</v>
      </c>
      <c r="M9" s="10">
        <f>ROUND(L9/L$16*M$5,2)</f>
        <v>17.75</v>
      </c>
      <c r="O9" s="8">
        <v>9</v>
      </c>
      <c r="P9" s="10">
        <f>ROUND(O9/O$16*P$5,2)</f>
        <v>1.91</v>
      </c>
      <c r="R9" s="8">
        <v>1</v>
      </c>
      <c r="S9" s="10">
        <f>ROUND(R9/R$16*S$5,2)</f>
        <v>0.5</v>
      </c>
    </row>
    <row r="10" spans="1:20">
      <c r="A10" s="1" t="s">
        <v>17</v>
      </c>
      <c r="B10" s="10">
        <f t="shared" si="0"/>
        <v>87.35</v>
      </c>
      <c r="C10">
        <f t="shared" si="1"/>
        <v>2</v>
      </c>
      <c r="D10" s="13">
        <f t="shared" si="2"/>
        <v>0.2631</v>
      </c>
      <c r="F10" s="8">
        <v>95</v>
      </c>
      <c r="G10" s="10">
        <f>ROUND(F10/F$16*G$5,2)</f>
        <v>39.130000000000003</v>
      </c>
      <c r="I10" s="8">
        <v>150</v>
      </c>
      <c r="J10" s="10">
        <f>ROUND(I10/I$16*J$5,2)</f>
        <v>30</v>
      </c>
      <c r="L10" s="8">
        <v>61</v>
      </c>
      <c r="M10" s="10">
        <f>ROUND(L10/L$16*M$5,2)</f>
        <v>16.66</v>
      </c>
      <c r="O10" s="8">
        <v>5</v>
      </c>
      <c r="P10">
        <f>ROUND(O10/O$16*P$5,2)</f>
        <v>1.06</v>
      </c>
      <c r="R10" s="8">
        <v>1</v>
      </c>
      <c r="S10" s="10">
        <f>ROUND(R10/R$16*S$5,2)</f>
        <v>0.5</v>
      </c>
    </row>
    <row r="11" spans="1:20">
      <c r="A11" s="1" t="s">
        <v>18</v>
      </c>
      <c r="B11" s="10">
        <f t="shared" si="0"/>
        <v>23.75</v>
      </c>
      <c r="C11">
        <f t="shared" si="1"/>
        <v>5</v>
      </c>
      <c r="D11" s="13">
        <f t="shared" si="2"/>
        <v>7.1499999999999994E-2</v>
      </c>
      <c r="F11" s="8">
        <v>35</v>
      </c>
      <c r="G11" s="10">
        <f>ROUND(F11/F$16*G$5,2)</f>
        <v>14.42</v>
      </c>
      <c r="I11" s="8">
        <v>28</v>
      </c>
      <c r="J11" s="10">
        <f>ROUND(I11/I$16*J$5,2)</f>
        <v>5.6</v>
      </c>
      <c r="L11" s="8">
        <v>9</v>
      </c>
      <c r="M11" s="10">
        <f>ROUND(L11/L$16*M$5,2)</f>
        <v>2.46</v>
      </c>
      <c r="O11" s="8">
        <v>6</v>
      </c>
      <c r="P11" s="10">
        <f>ROUND(O11/O$16*P$5,2)</f>
        <v>1.27</v>
      </c>
      <c r="R11" s="8">
        <v>0</v>
      </c>
      <c r="S11" s="10">
        <f>ROUND(R11/R$16*S$5,2)</f>
        <v>0</v>
      </c>
    </row>
    <row r="12" spans="1:20">
      <c r="A12" s="1" t="s">
        <v>19</v>
      </c>
      <c r="B12" s="10">
        <f t="shared" si="0"/>
        <v>72.539999999999992</v>
      </c>
      <c r="C12">
        <f t="shared" si="1"/>
        <v>3</v>
      </c>
      <c r="D12" s="13">
        <f t="shared" si="2"/>
        <v>0.2185</v>
      </c>
      <c r="F12" s="8">
        <v>77</v>
      </c>
      <c r="G12" s="10">
        <f t="shared" ref="G12:G13" si="3">ROUND(F12/F$16*G$5,2)</f>
        <v>31.72</v>
      </c>
      <c r="I12" s="8">
        <v>122</v>
      </c>
      <c r="J12" s="10">
        <f t="shared" ref="J12:J13" si="4">ROUND(I12/I$16*J$5,2)</f>
        <v>24.4</v>
      </c>
      <c r="L12" s="8">
        <v>57</v>
      </c>
      <c r="M12" s="10">
        <f t="shared" ref="M12:M13" si="5">ROUND(L12/L$16*M$5,2)</f>
        <v>15.57</v>
      </c>
      <c r="O12" s="8">
        <v>4</v>
      </c>
      <c r="P12">
        <f t="shared" ref="P12:P13" si="6">ROUND(O12/O$16*P$5,2)</f>
        <v>0.85</v>
      </c>
      <c r="R12" s="8">
        <v>0</v>
      </c>
      <c r="S12" s="10">
        <f t="shared" ref="S12:S13" si="7">ROUND(R12/R$16*S$5,2)</f>
        <v>0</v>
      </c>
    </row>
    <row r="13" spans="1:20">
      <c r="A13" s="1" t="s">
        <v>20</v>
      </c>
      <c r="B13" s="10">
        <f t="shared" si="0"/>
        <v>31.950000000000003</v>
      </c>
      <c r="C13">
        <f t="shared" si="1"/>
        <v>4</v>
      </c>
      <c r="D13" s="13">
        <f t="shared" si="2"/>
        <v>9.6199999999999994E-2</v>
      </c>
      <c r="F13" s="8">
        <v>50</v>
      </c>
      <c r="G13" s="10">
        <f t="shared" si="3"/>
        <v>20.6</v>
      </c>
      <c r="I13" s="8">
        <v>34</v>
      </c>
      <c r="J13" s="10">
        <f t="shared" si="4"/>
        <v>6.8</v>
      </c>
      <c r="L13" s="8">
        <v>12</v>
      </c>
      <c r="M13" s="10">
        <f t="shared" si="5"/>
        <v>3.28</v>
      </c>
      <c r="O13" s="8">
        <v>6</v>
      </c>
      <c r="P13" s="10">
        <f t="shared" si="6"/>
        <v>1.27</v>
      </c>
      <c r="R13" s="8">
        <v>0</v>
      </c>
      <c r="S13" s="10">
        <f t="shared" si="7"/>
        <v>0</v>
      </c>
    </row>
    <row r="14" spans="1:20">
      <c r="A14" s="1" t="s">
        <v>21</v>
      </c>
      <c r="B14" s="10">
        <f t="shared" si="0"/>
        <v>6.79</v>
      </c>
      <c r="C14">
        <f t="shared" si="1"/>
        <v>7</v>
      </c>
      <c r="D14" s="13">
        <f t="shared" si="2"/>
        <v>2.0500000000000001E-2</v>
      </c>
      <c r="F14" s="8">
        <v>7</v>
      </c>
      <c r="G14" s="10">
        <f>ROUND(F14/F$16*G$5,2)</f>
        <v>2.88</v>
      </c>
      <c r="I14" s="8">
        <v>10</v>
      </c>
      <c r="J14" s="10">
        <f>ROUND(I14/I$16*J$5,2)</f>
        <v>2</v>
      </c>
      <c r="L14" s="8">
        <v>7</v>
      </c>
      <c r="M14" s="10">
        <f>ROUND(L14/L$16*M$5,2)</f>
        <v>1.91</v>
      </c>
      <c r="O14" s="8">
        <v>0</v>
      </c>
      <c r="P14">
        <f>ROUND(O14/O$16*P$5,2)</f>
        <v>0</v>
      </c>
      <c r="R14" s="8">
        <v>0</v>
      </c>
      <c r="S14" s="10">
        <f>ROUND(R14/R$16*S$5,2)</f>
        <v>0</v>
      </c>
    </row>
    <row r="15" spans="1:20">
      <c r="A15" s="1"/>
    </row>
    <row r="16" spans="1:20">
      <c r="A16" s="1" t="s">
        <v>4</v>
      </c>
      <c r="B16" s="1">
        <f>SUM(B8:B14)</f>
        <v>332</v>
      </c>
      <c r="C16" s="1"/>
      <c r="D16" s="14">
        <f>SUM(D8:D15)</f>
        <v>0.99999999999999989</v>
      </c>
      <c r="E16" s="1"/>
      <c r="F16" s="1">
        <f>SUM(F8:F14)</f>
        <v>403</v>
      </c>
      <c r="G16" s="4">
        <f>SUM(G8:G14)</f>
        <v>165.99999999999997</v>
      </c>
      <c r="H16" s="1"/>
      <c r="I16" s="1">
        <f>SUM(I8:I14)</f>
        <v>495</v>
      </c>
      <c r="J16" s="4">
        <f>SUM(J8:J14)</f>
        <v>98.999999999999986</v>
      </c>
      <c r="K16" s="1"/>
      <c r="L16" s="1">
        <f>SUM(L8:L14)</f>
        <v>216</v>
      </c>
      <c r="M16" s="4">
        <f>SUM(M8:M14)</f>
        <v>59</v>
      </c>
      <c r="N16" s="1"/>
      <c r="O16" s="1">
        <f>SUM(O8:O14)</f>
        <v>33</v>
      </c>
      <c r="P16" s="4">
        <f>SUM(P8:P14)</f>
        <v>7</v>
      </c>
      <c r="R16" s="1">
        <f>SUM(R8:R14)</f>
        <v>2</v>
      </c>
      <c r="S16" s="4">
        <f>SUM(S8:S14)</f>
        <v>1</v>
      </c>
    </row>
    <row r="18" spans="1:19">
      <c r="A18" s="1" t="s">
        <v>11</v>
      </c>
      <c r="B18">
        <f>T5-B16</f>
        <v>0</v>
      </c>
      <c r="G18">
        <f>G5-G16</f>
        <v>0</v>
      </c>
      <c r="J18">
        <f>J5-J16</f>
        <v>0</v>
      </c>
      <c r="M18">
        <f>M5-M16</f>
        <v>0</v>
      </c>
      <c r="P18">
        <f>P5-P16</f>
        <v>0</v>
      </c>
      <c r="S18">
        <f>S5-S16</f>
        <v>0</v>
      </c>
    </row>
  </sheetData>
  <sortState ref="A21:C27">
    <sortCondition ref="C21:C27"/>
  </sortState>
  <mergeCells count="2">
    <mergeCell ref="I1:J1"/>
    <mergeCell ref="B5:D5"/>
  </mergeCells>
  <pageMargins left="0.7" right="0.7" top="0.75" bottom="0.75" header="0.3" footer="0.3"/>
  <pageSetup scale="6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A9" sqref="AA9"/>
    </sheetView>
  </sheetViews>
  <sheetFormatPr defaultRowHeight="14.4"/>
  <cols>
    <col min="1" max="1" width="15.109375" customWidth="1"/>
    <col min="2" max="2" width="6.5546875" bestFit="1" customWidth="1"/>
    <col min="3" max="3" width="5.21875" bestFit="1" customWidth="1"/>
    <col min="4" max="4" width="8" bestFit="1" customWidth="1"/>
    <col min="5" max="5" width="2" customWidth="1"/>
    <col min="6" max="8" width="5.77734375" customWidth="1"/>
    <col min="9" max="9" width="8.88671875" bestFit="1" customWidth="1"/>
    <col min="10" max="10" width="2" customWidth="1"/>
    <col min="11" max="13" width="5.77734375" customWidth="1"/>
    <col min="14" max="14" width="8.88671875" bestFit="1" customWidth="1"/>
    <col min="15" max="15" width="2" customWidth="1"/>
    <col min="16" max="16" width="5.77734375" customWidth="1"/>
    <col min="17" max="17" width="8.88671875" bestFit="1" customWidth="1"/>
    <col min="18" max="18" width="2" customWidth="1"/>
    <col min="19" max="21" width="5.77734375" customWidth="1"/>
    <col min="22" max="22" width="8.88671875" bestFit="1" customWidth="1"/>
    <col min="23" max="23" width="1.88671875" customWidth="1"/>
    <col min="24" max="24" width="7.44140625" bestFit="1" customWidth="1"/>
    <col min="25" max="25" width="8.88671875" bestFit="1" customWidth="1"/>
    <col min="26" max="26" width="5.6640625" customWidth="1"/>
  </cols>
  <sheetData>
    <row r="1" spans="1:26">
      <c r="A1" s="1" t="s">
        <v>0</v>
      </c>
      <c r="B1" s="1"/>
      <c r="C1" s="1"/>
      <c r="D1" s="1"/>
      <c r="E1" s="1"/>
      <c r="F1" s="1" t="s">
        <v>47</v>
      </c>
      <c r="G1" s="1"/>
      <c r="H1" s="1"/>
      <c r="I1" s="1"/>
      <c r="J1" s="1"/>
      <c r="K1" s="19" t="s">
        <v>39</v>
      </c>
      <c r="L1" s="19"/>
      <c r="M1" s="19"/>
      <c r="N1" s="19"/>
      <c r="O1" s="1"/>
      <c r="P1" s="1"/>
      <c r="Q1" s="1"/>
      <c r="R1" s="1"/>
      <c r="S1" s="1"/>
      <c r="T1" s="1"/>
      <c r="U1" s="1"/>
      <c r="V1" s="1"/>
    </row>
    <row r="2" spans="1:26">
      <c r="A2" s="3">
        <v>42497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>
      <c r="A5" s="1"/>
      <c r="B5" s="20" t="s">
        <v>4</v>
      </c>
      <c r="C5" s="20"/>
      <c r="D5" s="20"/>
      <c r="E5" s="1"/>
      <c r="F5" s="21" t="s">
        <v>5</v>
      </c>
      <c r="G5" s="21"/>
      <c r="H5" s="21"/>
      <c r="I5" s="16">
        <f>166</f>
        <v>166</v>
      </c>
      <c r="J5" s="2"/>
      <c r="K5" s="22" t="s">
        <v>8</v>
      </c>
      <c r="L5" s="22"/>
      <c r="M5" s="22"/>
      <c r="N5" s="17">
        <f>99</f>
        <v>99</v>
      </c>
      <c r="O5" s="2"/>
      <c r="P5" s="7" t="s">
        <v>44</v>
      </c>
      <c r="Q5" s="7">
        <v>59</v>
      </c>
      <c r="R5" s="2"/>
      <c r="S5" s="23" t="s">
        <v>41</v>
      </c>
      <c r="T5" s="23"/>
      <c r="U5" s="23"/>
      <c r="V5" s="18">
        <v>7</v>
      </c>
      <c r="W5" s="1"/>
      <c r="X5" s="11" t="s">
        <v>13</v>
      </c>
      <c r="Y5" s="11">
        <v>1</v>
      </c>
      <c r="Z5">
        <f>I5+N5+Q5+V5+Y5</f>
        <v>332</v>
      </c>
    </row>
    <row r="6" spans="1:26">
      <c r="A6" s="1" t="s">
        <v>1</v>
      </c>
      <c r="B6" s="2" t="s">
        <v>3</v>
      </c>
      <c r="C6" s="2" t="s">
        <v>12</v>
      </c>
      <c r="D6" s="2" t="s">
        <v>40</v>
      </c>
      <c r="E6" s="2"/>
      <c r="F6" s="2" t="s">
        <v>42</v>
      </c>
      <c r="G6" s="2" t="s">
        <v>43</v>
      </c>
      <c r="H6" s="2" t="s">
        <v>4</v>
      </c>
      <c r="I6" s="2" t="s">
        <v>7</v>
      </c>
      <c r="J6" s="1"/>
      <c r="K6" s="2" t="s">
        <v>42</v>
      </c>
      <c r="L6" s="2" t="s">
        <v>43</v>
      </c>
      <c r="M6" s="2" t="s">
        <v>4</v>
      </c>
      <c r="N6" s="2" t="s">
        <v>7</v>
      </c>
      <c r="O6" s="1"/>
      <c r="P6" s="2" t="s">
        <v>42</v>
      </c>
      <c r="Q6" s="2" t="s">
        <v>7</v>
      </c>
      <c r="R6" s="1"/>
      <c r="S6" s="2" t="s">
        <v>42</v>
      </c>
      <c r="T6" s="2" t="s">
        <v>43</v>
      </c>
      <c r="U6" s="2" t="s">
        <v>4</v>
      </c>
      <c r="V6" s="2" t="s">
        <v>7</v>
      </c>
      <c r="X6" s="2" t="s">
        <v>6</v>
      </c>
      <c r="Y6" s="2" t="s">
        <v>7</v>
      </c>
    </row>
    <row r="8" spans="1:26">
      <c r="A8" s="1" t="s">
        <v>26</v>
      </c>
      <c r="B8" s="10">
        <f t="shared" ref="B8:B23" si="0">I8+N8+Q8+V8+Y8</f>
        <v>11.719999999999999</v>
      </c>
      <c r="C8">
        <f t="shared" ref="C8:C23" si="1">RANK(B8,$B$8:$B$23,0)</f>
        <v>14</v>
      </c>
      <c r="D8" s="13">
        <f t="shared" ref="D8:D23" si="2">ROUND(B8/$B$25,4)</f>
        <v>3.5299999999999998E-2</v>
      </c>
      <c r="F8" s="8">
        <v>27</v>
      </c>
      <c r="G8" s="8">
        <v>1</v>
      </c>
      <c r="H8" s="15">
        <f>SUM(F8:G8)</f>
        <v>28</v>
      </c>
      <c r="I8" s="10">
        <f>ROUND(H8/H$25*I$5,2)</f>
        <v>7.02</v>
      </c>
      <c r="K8" s="8">
        <v>23</v>
      </c>
      <c r="L8" s="8">
        <v>1</v>
      </c>
      <c r="M8" s="15">
        <f>SUM(K8:L8)</f>
        <v>24</v>
      </c>
      <c r="N8" s="10">
        <f>ROUND(M8/M$25*N$5,2)</f>
        <v>2.91</v>
      </c>
      <c r="P8" s="8">
        <v>10</v>
      </c>
      <c r="Q8" s="10">
        <f t="shared" ref="Q8:Q23" si="3">ROUND(P8/P$25*Q$5,2)</f>
        <v>1.79</v>
      </c>
      <c r="S8" s="8">
        <v>0</v>
      </c>
      <c r="T8" s="8">
        <v>0</v>
      </c>
      <c r="U8" s="15">
        <f>SUM(S8:T8)</f>
        <v>0</v>
      </c>
      <c r="V8" s="10">
        <f>ROUND(U8/U$25*V$5,2)</f>
        <v>0</v>
      </c>
      <c r="X8" s="8">
        <v>0</v>
      </c>
      <c r="Y8" s="15">
        <v>0</v>
      </c>
    </row>
    <row r="9" spans="1:26">
      <c r="A9" s="1" t="s">
        <v>2</v>
      </c>
      <c r="B9" s="10">
        <f t="shared" si="0"/>
        <v>21.64</v>
      </c>
      <c r="C9">
        <f t="shared" si="1"/>
        <v>6</v>
      </c>
      <c r="D9" s="13">
        <f t="shared" si="2"/>
        <v>6.5199999999999994E-2</v>
      </c>
      <c r="F9" s="8">
        <v>41</v>
      </c>
      <c r="G9" s="8">
        <v>3</v>
      </c>
      <c r="H9" s="15">
        <f t="shared" ref="H9:H23" si="4">SUM(F9:G9)</f>
        <v>44</v>
      </c>
      <c r="I9" s="10">
        <f t="shared" ref="I9:I23" si="5">ROUND(H9/H$25*I$5,2)</f>
        <v>11.03</v>
      </c>
      <c r="K9" s="8">
        <v>60</v>
      </c>
      <c r="L9" s="8">
        <v>4</v>
      </c>
      <c r="M9" s="15">
        <f t="shared" ref="M9:M23" si="6">SUM(K9:L9)</f>
        <v>64</v>
      </c>
      <c r="N9" s="10">
        <f t="shared" ref="N9:N23" si="7">ROUND(M9/M$25*N$5,2)</f>
        <v>7.76</v>
      </c>
      <c r="P9" s="8">
        <v>15</v>
      </c>
      <c r="Q9" s="10">
        <f t="shared" si="3"/>
        <v>2.68</v>
      </c>
      <c r="S9" s="8">
        <v>1</v>
      </c>
      <c r="T9" s="8">
        <v>0</v>
      </c>
      <c r="U9" s="15">
        <f t="shared" ref="U9:U23" si="8">SUM(S9:T9)</f>
        <v>1</v>
      </c>
      <c r="V9" s="10">
        <f t="shared" ref="V9:V23" si="9">ROUND(U9/U$25*V$5,2)</f>
        <v>0.17</v>
      </c>
      <c r="X9" s="8">
        <v>0</v>
      </c>
      <c r="Y9" s="15">
        <v>0</v>
      </c>
    </row>
    <row r="10" spans="1:26">
      <c r="A10" s="1" t="s">
        <v>27</v>
      </c>
      <c r="B10" s="10">
        <f t="shared" si="0"/>
        <v>16.21</v>
      </c>
      <c r="C10">
        <f t="shared" si="1"/>
        <v>12</v>
      </c>
      <c r="D10" s="13">
        <f t="shared" si="2"/>
        <v>4.8800000000000003E-2</v>
      </c>
      <c r="F10" s="8">
        <v>26</v>
      </c>
      <c r="G10" s="8">
        <v>1</v>
      </c>
      <c r="H10" s="15">
        <f t="shared" si="4"/>
        <v>27</v>
      </c>
      <c r="I10" s="10">
        <f t="shared" si="5"/>
        <v>6.77</v>
      </c>
      <c r="K10" s="8">
        <v>58</v>
      </c>
      <c r="L10" s="8">
        <v>4</v>
      </c>
      <c r="M10" s="15">
        <f t="shared" si="6"/>
        <v>62</v>
      </c>
      <c r="N10" s="10">
        <f t="shared" si="7"/>
        <v>7.52</v>
      </c>
      <c r="P10" s="8">
        <v>7</v>
      </c>
      <c r="Q10" s="10">
        <f t="shared" si="3"/>
        <v>1.25</v>
      </c>
      <c r="S10" s="8">
        <v>4</v>
      </c>
      <c r="T10" s="8">
        <v>0</v>
      </c>
      <c r="U10" s="15">
        <f t="shared" si="8"/>
        <v>4</v>
      </c>
      <c r="V10" s="10">
        <f t="shared" si="9"/>
        <v>0.67</v>
      </c>
      <c r="X10" s="8">
        <v>0</v>
      </c>
      <c r="Y10" s="15">
        <v>0</v>
      </c>
    </row>
    <row r="11" spans="1:26">
      <c r="A11" s="1" t="s">
        <v>28</v>
      </c>
      <c r="B11" s="10">
        <f t="shared" si="0"/>
        <v>26.18</v>
      </c>
      <c r="C11">
        <f t="shared" si="1"/>
        <v>4</v>
      </c>
      <c r="D11" s="13">
        <f t="shared" si="2"/>
        <v>7.8899999999999998E-2</v>
      </c>
      <c r="F11" s="8">
        <v>53</v>
      </c>
      <c r="G11" s="8">
        <v>2</v>
      </c>
      <c r="H11" s="15">
        <f t="shared" si="4"/>
        <v>55</v>
      </c>
      <c r="I11" s="10">
        <f t="shared" si="5"/>
        <v>13.79</v>
      </c>
      <c r="K11" s="8">
        <v>55</v>
      </c>
      <c r="L11" s="8">
        <v>2</v>
      </c>
      <c r="M11" s="15">
        <f t="shared" si="6"/>
        <v>57</v>
      </c>
      <c r="N11" s="10">
        <f t="shared" si="7"/>
        <v>6.92</v>
      </c>
      <c r="P11" s="8">
        <v>25</v>
      </c>
      <c r="Q11" s="10">
        <f t="shared" si="3"/>
        <v>4.47</v>
      </c>
      <c r="S11" s="8">
        <v>6</v>
      </c>
      <c r="T11" s="8">
        <v>0</v>
      </c>
      <c r="U11" s="15">
        <f t="shared" si="8"/>
        <v>6</v>
      </c>
      <c r="V11" s="10">
        <f t="shared" si="9"/>
        <v>1</v>
      </c>
      <c r="X11" s="8">
        <v>0</v>
      </c>
      <c r="Y11" s="15">
        <v>0</v>
      </c>
    </row>
    <row r="12" spans="1:26">
      <c r="A12" s="1" t="s">
        <v>10</v>
      </c>
      <c r="B12" s="10">
        <f t="shared" si="0"/>
        <v>16.75</v>
      </c>
      <c r="C12">
        <f t="shared" si="1"/>
        <v>10</v>
      </c>
      <c r="D12" s="13">
        <f t="shared" si="2"/>
        <v>5.0500000000000003E-2</v>
      </c>
      <c r="F12" s="8">
        <v>38</v>
      </c>
      <c r="G12" s="8">
        <v>0</v>
      </c>
      <c r="H12" s="15">
        <f t="shared" si="4"/>
        <v>38</v>
      </c>
      <c r="I12" s="10">
        <f t="shared" si="5"/>
        <v>9.5299999999999994</v>
      </c>
      <c r="K12" s="8">
        <v>39</v>
      </c>
      <c r="L12" s="8">
        <v>0</v>
      </c>
      <c r="M12" s="15">
        <f t="shared" si="6"/>
        <v>39</v>
      </c>
      <c r="N12" s="10">
        <f t="shared" si="7"/>
        <v>4.7300000000000004</v>
      </c>
      <c r="P12" s="8">
        <v>13</v>
      </c>
      <c r="Q12" s="10">
        <f t="shared" si="3"/>
        <v>2.3199999999999998</v>
      </c>
      <c r="S12" s="8">
        <v>1</v>
      </c>
      <c r="T12" s="8">
        <v>0</v>
      </c>
      <c r="U12" s="15">
        <f t="shared" si="8"/>
        <v>1</v>
      </c>
      <c r="V12" s="10">
        <f t="shared" si="9"/>
        <v>0.17</v>
      </c>
      <c r="X12" s="8">
        <v>0</v>
      </c>
      <c r="Y12" s="15">
        <v>0</v>
      </c>
    </row>
    <row r="13" spans="1:26">
      <c r="A13" s="1" t="s">
        <v>29</v>
      </c>
      <c r="B13" s="10">
        <f t="shared" si="0"/>
        <v>16.47</v>
      </c>
      <c r="C13">
        <f t="shared" si="1"/>
        <v>11</v>
      </c>
      <c r="D13" s="13">
        <f t="shared" si="2"/>
        <v>4.9599999999999998E-2</v>
      </c>
      <c r="F13" s="8">
        <v>43</v>
      </c>
      <c r="G13" s="8">
        <v>2</v>
      </c>
      <c r="H13" s="15">
        <f t="shared" si="4"/>
        <v>45</v>
      </c>
      <c r="I13" s="10">
        <f t="shared" si="5"/>
        <v>11.28</v>
      </c>
      <c r="K13" s="8">
        <v>28</v>
      </c>
      <c r="L13" s="8">
        <v>3</v>
      </c>
      <c r="M13" s="15">
        <f t="shared" si="6"/>
        <v>31</v>
      </c>
      <c r="N13" s="10">
        <f t="shared" si="7"/>
        <v>3.76</v>
      </c>
      <c r="P13" s="8">
        <v>8</v>
      </c>
      <c r="Q13" s="10">
        <f t="shared" si="3"/>
        <v>1.43</v>
      </c>
      <c r="S13" s="8">
        <v>0</v>
      </c>
      <c r="T13" s="8">
        <v>0</v>
      </c>
      <c r="U13" s="15">
        <f t="shared" si="8"/>
        <v>0</v>
      </c>
      <c r="V13" s="10">
        <f t="shared" si="9"/>
        <v>0</v>
      </c>
      <c r="X13" s="8">
        <v>0</v>
      </c>
      <c r="Y13" s="15">
        <v>0</v>
      </c>
    </row>
    <row r="14" spans="1:26">
      <c r="A14" s="1" t="s">
        <v>30</v>
      </c>
      <c r="B14" s="10">
        <f t="shared" si="0"/>
        <v>11.4</v>
      </c>
      <c r="C14">
        <f t="shared" si="1"/>
        <v>15</v>
      </c>
      <c r="D14" s="13">
        <f t="shared" si="2"/>
        <v>3.4299999999999997E-2</v>
      </c>
      <c r="F14" s="8">
        <v>13</v>
      </c>
      <c r="G14" s="8">
        <v>0</v>
      </c>
      <c r="H14" s="15">
        <f t="shared" si="4"/>
        <v>13</v>
      </c>
      <c r="I14" s="10">
        <f t="shared" si="5"/>
        <v>3.26</v>
      </c>
      <c r="K14" s="8">
        <v>32</v>
      </c>
      <c r="L14" s="8">
        <v>0</v>
      </c>
      <c r="M14" s="15">
        <f t="shared" si="6"/>
        <v>32</v>
      </c>
      <c r="N14" s="10">
        <f t="shared" si="7"/>
        <v>3.88</v>
      </c>
      <c r="P14" s="8">
        <v>22</v>
      </c>
      <c r="Q14" s="10">
        <f t="shared" si="3"/>
        <v>3.93</v>
      </c>
      <c r="S14" s="8">
        <v>2</v>
      </c>
      <c r="T14" s="8">
        <v>0</v>
      </c>
      <c r="U14" s="15">
        <f t="shared" si="8"/>
        <v>2</v>
      </c>
      <c r="V14" s="10">
        <f t="shared" si="9"/>
        <v>0.33</v>
      </c>
      <c r="X14" s="8">
        <v>0</v>
      </c>
      <c r="Y14" s="15">
        <v>0</v>
      </c>
    </row>
    <row r="15" spans="1:26">
      <c r="A15" s="1" t="s">
        <v>31</v>
      </c>
      <c r="B15" s="10">
        <f t="shared" si="0"/>
        <v>18.25</v>
      </c>
      <c r="C15">
        <f t="shared" si="1"/>
        <v>8</v>
      </c>
      <c r="D15" s="13">
        <f t="shared" si="2"/>
        <v>5.5E-2</v>
      </c>
      <c r="F15" s="8">
        <v>44</v>
      </c>
      <c r="G15" s="8">
        <v>1</v>
      </c>
      <c r="H15" s="15">
        <f t="shared" si="4"/>
        <v>45</v>
      </c>
      <c r="I15" s="10">
        <f t="shared" si="5"/>
        <v>11.28</v>
      </c>
      <c r="K15" s="8">
        <v>28</v>
      </c>
      <c r="L15" s="8">
        <v>3</v>
      </c>
      <c r="M15" s="15">
        <f t="shared" si="6"/>
        <v>31</v>
      </c>
      <c r="N15" s="10">
        <f t="shared" si="7"/>
        <v>3.76</v>
      </c>
      <c r="P15" s="8">
        <v>17</v>
      </c>
      <c r="Q15" s="10">
        <f t="shared" si="3"/>
        <v>3.04</v>
      </c>
      <c r="S15" s="8">
        <v>1</v>
      </c>
      <c r="T15" s="8">
        <v>0</v>
      </c>
      <c r="U15" s="15">
        <f t="shared" si="8"/>
        <v>1</v>
      </c>
      <c r="V15" s="10">
        <f t="shared" si="9"/>
        <v>0.17</v>
      </c>
      <c r="X15" s="8">
        <v>0</v>
      </c>
      <c r="Y15" s="15">
        <v>0</v>
      </c>
    </row>
    <row r="16" spans="1:26">
      <c r="A16" s="1" t="s">
        <v>32</v>
      </c>
      <c r="B16" s="10">
        <f t="shared" si="0"/>
        <v>35.989999999999995</v>
      </c>
      <c r="C16">
        <f t="shared" si="1"/>
        <v>2</v>
      </c>
      <c r="D16" s="13">
        <f t="shared" si="2"/>
        <v>0.1084</v>
      </c>
      <c r="F16" s="8">
        <v>64</v>
      </c>
      <c r="G16" s="8">
        <v>4</v>
      </c>
      <c r="H16" s="15">
        <f t="shared" si="4"/>
        <v>68</v>
      </c>
      <c r="I16" s="10">
        <f t="shared" si="5"/>
        <v>17.05</v>
      </c>
      <c r="K16" s="8">
        <v>88</v>
      </c>
      <c r="L16" s="8">
        <v>2</v>
      </c>
      <c r="M16" s="15">
        <f t="shared" si="6"/>
        <v>90</v>
      </c>
      <c r="N16" s="10">
        <f t="shared" si="7"/>
        <v>10.92</v>
      </c>
      <c r="P16" s="8">
        <v>43</v>
      </c>
      <c r="Q16" s="10">
        <f t="shared" si="3"/>
        <v>7.69</v>
      </c>
      <c r="S16" s="8">
        <v>2</v>
      </c>
      <c r="T16" s="8">
        <v>0</v>
      </c>
      <c r="U16" s="15">
        <f t="shared" si="8"/>
        <v>2</v>
      </c>
      <c r="V16" s="10">
        <f t="shared" si="9"/>
        <v>0.33</v>
      </c>
      <c r="X16" s="8">
        <v>0</v>
      </c>
      <c r="Y16" s="15">
        <v>0</v>
      </c>
    </row>
    <row r="17" spans="1:25">
      <c r="A17" s="1" t="s">
        <v>33</v>
      </c>
      <c r="B17" s="10">
        <f t="shared" si="0"/>
        <v>19.12</v>
      </c>
      <c r="C17">
        <f t="shared" si="1"/>
        <v>7</v>
      </c>
      <c r="D17" s="13">
        <f t="shared" si="2"/>
        <v>5.7599999999999998E-2</v>
      </c>
      <c r="F17" s="8">
        <v>28</v>
      </c>
      <c r="G17" s="8">
        <v>2</v>
      </c>
      <c r="H17" s="15">
        <f t="shared" si="4"/>
        <v>30</v>
      </c>
      <c r="I17" s="10">
        <f t="shared" si="5"/>
        <v>7.52</v>
      </c>
      <c r="K17" s="8">
        <v>65</v>
      </c>
      <c r="L17" s="8">
        <v>2</v>
      </c>
      <c r="M17" s="15">
        <f t="shared" si="6"/>
        <v>67</v>
      </c>
      <c r="N17" s="10">
        <f t="shared" si="7"/>
        <v>8.1300000000000008</v>
      </c>
      <c r="P17" s="8">
        <v>11</v>
      </c>
      <c r="Q17" s="10">
        <f t="shared" si="3"/>
        <v>1.97</v>
      </c>
      <c r="S17" s="8">
        <v>3</v>
      </c>
      <c r="T17" s="8">
        <v>0</v>
      </c>
      <c r="U17" s="15">
        <f t="shared" si="8"/>
        <v>3</v>
      </c>
      <c r="V17" s="10">
        <f t="shared" si="9"/>
        <v>0.5</v>
      </c>
      <c r="X17" s="8">
        <v>1</v>
      </c>
      <c r="Y17" s="15">
        <v>1</v>
      </c>
    </row>
    <row r="18" spans="1:25">
      <c r="A18" s="1" t="s">
        <v>34</v>
      </c>
      <c r="B18" s="10">
        <f t="shared" si="0"/>
        <v>30.07</v>
      </c>
      <c r="C18">
        <f t="shared" si="1"/>
        <v>3</v>
      </c>
      <c r="D18" s="13">
        <f t="shared" si="2"/>
        <v>9.06E-2</v>
      </c>
      <c r="F18" s="8">
        <v>44</v>
      </c>
      <c r="G18" s="8">
        <v>0</v>
      </c>
      <c r="H18" s="15">
        <f t="shared" si="4"/>
        <v>44</v>
      </c>
      <c r="I18" s="10">
        <f t="shared" si="5"/>
        <v>11.03</v>
      </c>
      <c r="K18" s="8">
        <v>94</v>
      </c>
      <c r="L18" s="8">
        <v>6</v>
      </c>
      <c r="M18" s="15">
        <f t="shared" si="6"/>
        <v>100</v>
      </c>
      <c r="N18" s="10">
        <f t="shared" si="7"/>
        <v>12.13</v>
      </c>
      <c r="P18" s="8">
        <v>34</v>
      </c>
      <c r="Q18" s="10">
        <f t="shared" si="3"/>
        <v>6.08</v>
      </c>
      <c r="S18" s="8">
        <v>5</v>
      </c>
      <c r="T18" s="8">
        <v>0</v>
      </c>
      <c r="U18" s="15">
        <f t="shared" si="8"/>
        <v>5</v>
      </c>
      <c r="V18" s="10">
        <f t="shared" si="9"/>
        <v>0.83</v>
      </c>
      <c r="X18" s="8">
        <v>0</v>
      </c>
      <c r="Y18" s="15">
        <v>0</v>
      </c>
    </row>
    <row r="19" spans="1:25">
      <c r="A19" s="1" t="s">
        <v>35</v>
      </c>
      <c r="B19" s="10">
        <f t="shared" si="0"/>
        <v>17.060000000000002</v>
      </c>
      <c r="C19">
        <f t="shared" si="1"/>
        <v>9</v>
      </c>
      <c r="D19" s="13">
        <f t="shared" si="2"/>
        <v>5.1400000000000001E-2</v>
      </c>
      <c r="F19" s="8">
        <v>27</v>
      </c>
      <c r="G19" s="8">
        <v>1</v>
      </c>
      <c r="H19" s="15">
        <f t="shared" si="4"/>
        <v>28</v>
      </c>
      <c r="I19" s="10">
        <f t="shared" si="5"/>
        <v>7.02</v>
      </c>
      <c r="K19" s="8">
        <v>26</v>
      </c>
      <c r="L19" s="8">
        <v>4</v>
      </c>
      <c r="M19" s="15">
        <f t="shared" si="6"/>
        <v>30</v>
      </c>
      <c r="N19" s="10">
        <f t="shared" si="7"/>
        <v>3.64</v>
      </c>
      <c r="P19" s="8">
        <v>33</v>
      </c>
      <c r="Q19" s="10">
        <f t="shared" si="3"/>
        <v>5.9</v>
      </c>
      <c r="S19" s="8">
        <v>3</v>
      </c>
      <c r="T19" s="8">
        <v>0</v>
      </c>
      <c r="U19" s="15">
        <f t="shared" si="8"/>
        <v>3</v>
      </c>
      <c r="V19" s="10">
        <f t="shared" si="9"/>
        <v>0.5</v>
      </c>
      <c r="X19" s="8">
        <v>0</v>
      </c>
      <c r="Y19" s="15">
        <v>0</v>
      </c>
    </row>
    <row r="20" spans="1:25">
      <c r="A20" s="1" t="s">
        <v>36</v>
      </c>
      <c r="B20" s="10">
        <f t="shared" si="0"/>
        <v>21.79</v>
      </c>
      <c r="C20">
        <f t="shared" si="1"/>
        <v>5</v>
      </c>
      <c r="D20" s="13">
        <f t="shared" si="2"/>
        <v>6.5600000000000006E-2</v>
      </c>
      <c r="F20" s="8">
        <v>49</v>
      </c>
      <c r="G20" s="8">
        <v>0</v>
      </c>
      <c r="H20" s="15">
        <f t="shared" si="4"/>
        <v>49</v>
      </c>
      <c r="I20" s="10">
        <f t="shared" si="5"/>
        <v>12.29</v>
      </c>
      <c r="K20" s="8">
        <v>41</v>
      </c>
      <c r="L20" s="8">
        <v>1</v>
      </c>
      <c r="M20" s="15">
        <f t="shared" si="6"/>
        <v>42</v>
      </c>
      <c r="N20" s="10">
        <f t="shared" si="7"/>
        <v>5.0999999999999996</v>
      </c>
      <c r="P20" s="8">
        <v>19</v>
      </c>
      <c r="Q20" s="10">
        <f t="shared" si="3"/>
        <v>3.4</v>
      </c>
      <c r="S20" s="8">
        <v>6</v>
      </c>
      <c r="T20" s="8">
        <v>0</v>
      </c>
      <c r="U20" s="15">
        <f t="shared" si="8"/>
        <v>6</v>
      </c>
      <c r="V20" s="10">
        <f t="shared" si="9"/>
        <v>1</v>
      </c>
      <c r="X20" s="8">
        <v>0</v>
      </c>
      <c r="Y20" s="15">
        <v>0</v>
      </c>
    </row>
    <row r="21" spans="1:25">
      <c r="A21" s="1" t="s">
        <v>37</v>
      </c>
      <c r="B21" s="10">
        <f t="shared" si="0"/>
        <v>12.64</v>
      </c>
      <c r="C21">
        <f t="shared" si="1"/>
        <v>13</v>
      </c>
      <c r="D21" s="13">
        <f t="shared" si="2"/>
        <v>3.8100000000000002E-2</v>
      </c>
      <c r="F21" s="8">
        <v>29</v>
      </c>
      <c r="G21" s="8">
        <v>1</v>
      </c>
      <c r="H21" s="15">
        <f t="shared" si="4"/>
        <v>30</v>
      </c>
      <c r="I21" s="10">
        <f t="shared" si="5"/>
        <v>7.52</v>
      </c>
      <c r="K21" s="8">
        <v>25</v>
      </c>
      <c r="L21" s="8">
        <v>1</v>
      </c>
      <c r="M21" s="15">
        <f t="shared" si="6"/>
        <v>26</v>
      </c>
      <c r="N21" s="10">
        <f t="shared" si="7"/>
        <v>3.15</v>
      </c>
      <c r="P21" s="8">
        <v>11</v>
      </c>
      <c r="Q21" s="10">
        <f t="shared" si="3"/>
        <v>1.97</v>
      </c>
      <c r="S21" s="8">
        <v>0</v>
      </c>
      <c r="T21" s="8">
        <v>0</v>
      </c>
      <c r="U21" s="15">
        <f t="shared" si="8"/>
        <v>0</v>
      </c>
      <c r="V21" s="10">
        <f t="shared" si="9"/>
        <v>0</v>
      </c>
      <c r="X21" s="8">
        <v>0</v>
      </c>
      <c r="Y21" s="15">
        <v>0</v>
      </c>
    </row>
    <row r="22" spans="1:25">
      <c r="A22" s="1" t="s">
        <v>38</v>
      </c>
      <c r="B22" s="10">
        <f t="shared" si="0"/>
        <v>49.849999999999994</v>
      </c>
      <c r="C22">
        <f t="shared" si="1"/>
        <v>1</v>
      </c>
      <c r="D22" s="13">
        <f t="shared" si="2"/>
        <v>0.1502</v>
      </c>
      <c r="F22" s="8">
        <v>101</v>
      </c>
      <c r="G22" s="8">
        <v>8</v>
      </c>
      <c r="H22" s="15">
        <f t="shared" si="4"/>
        <v>109</v>
      </c>
      <c r="I22" s="10">
        <f t="shared" si="5"/>
        <v>27.33</v>
      </c>
      <c r="K22" s="8">
        <v>95</v>
      </c>
      <c r="L22" s="8">
        <v>3</v>
      </c>
      <c r="M22" s="15">
        <f t="shared" si="6"/>
        <v>98</v>
      </c>
      <c r="N22" s="10">
        <f t="shared" si="7"/>
        <v>11.89</v>
      </c>
      <c r="P22" s="8">
        <v>52</v>
      </c>
      <c r="Q22" s="10">
        <f t="shared" si="3"/>
        <v>9.3000000000000007</v>
      </c>
      <c r="S22" s="8">
        <v>8</v>
      </c>
      <c r="T22" s="8">
        <v>0</v>
      </c>
      <c r="U22" s="15">
        <f t="shared" si="8"/>
        <v>8</v>
      </c>
      <c r="V22" s="10">
        <f t="shared" si="9"/>
        <v>1.33</v>
      </c>
      <c r="X22" s="8">
        <v>0</v>
      </c>
      <c r="Y22" s="15">
        <v>0</v>
      </c>
    </row>
    <row r="23" spans="1:25">
      <c r="A23" s="1" t="s">
        <v>21</v>
      </c>
      <c r="B23" s="10">
        <f t="shared" si="0"/>
        <v>6.84</v>
      </c>
      <c r="C23">
        <f t="shared" si="1"/>
        <v>16</v>
      </c>
      <c r="D23" s="13">
        <f t="shared" si="2"/>
        <v>2.06E-2</v>
      </c>
      <c r="F23" s="8">
        <v>9</v>
      </c>
      <c r="G23" s="8">
        <v>0</v>
      </c>
      <c r="H23" s="15">
        <f t="shared" si="4"/>
        <v>9</v>
      </c>
      <c r="I23" s="10">
        <f t="shared" si="5"/>
        <v>2.2599999999999998</v>
      </c>
      <c r="K23" s="8">
        <v>23</v>
      </c>
      <c r="L23" s="8">
        <v>0</v>
      </c>
      <c r="M23" s="15">
        <f t="shared" si="6"/>
        <v>23</v>
      </c>
      <c r="N23" s="10">
        <f t="shared" si="7"/>
        <v>2.79</v>
      </c>
      <c r="P23" s="8">
        <v>10</v>
      </c>
      <c r="Q23" s="10">
        <f t="shared" si="3"/>
        <v>1.79</v>
      </c>
      <c r="S23" s="8">
        <v>0</v>
      </c>
      <c r="T23" s="8">
        <v>0</v>
      </c>
      <c r="U23" s="15">
        <f t="shared" si="8"/>
        <v>0</v>
      </c>
      <c r="V23" s="10">
        <f t="shared" si="9"/>
        <v>0</v>
      </c>
      <c r="X23" s="8">
        <v>0</v>
      </c>
      <c r="Y23" s="15">
        <v>0</v>
      </c>
    </row>
    <row r="24" spans="1:25">
      <c r="A24" s="1"/>
      <c r="D24" t="s">
        <v>45</v>
      </c>
    </row>
    <row r="25" spans="1:25">
      <c r="A25" s="1" t="s">
        <v>4</v>
      </c>
      <c r="B25" s="4">
        <f>SUM(B8:B23)</f>
        <v>331.97999999999996</v>
      </c>
      <c r="C25" s="1"/>
      <c r="D25" s="14">
        <f>SUM(D8:D24)</f>
        <v>1.0001</v>
      </c>
      <c r="E25" s="1"/>
      <c r="F25" s="1">
        <f>SUM(F8:F23)</f>
        <v>636</v>
      </c>
      <c r="G25" s="1">
        <f t="shared" ref="G25:H25" si="10">SUM(G8:G23)</f>
        <v>26</v>
      </c>
      <c r="H25" s="1">
        <f t="shared" si="10"/>
        <v>662</v>
      </c>
      <c r="I25" s="4">
        <f>SUM(I8:I23)</f>
        <v>165.97999999999996</v>
      </c>
      <c r="J25" s="1"/>
      <c r="K25" s="12">
        <f>SUM(K8:K23)</f>
        <v>780</v>
      </c>
      <c r="L25" s="12">
        <f t="shared" ref="L25:M25" si="11">SUM(L8:L23)</f>
        <v>36</v>
      </c>
      <c r="M25" s="12">
        <f t="shared" si="11"/>
        <v>816</v>
      </c>
      <c r="N25" s="4">
        <f>SUM(N8:N23)</f>
        <v>98.990000000000009</v>
      </c>
      <c r="O25" s="1"/>
      <c r="P25" s="1">
        <f>SUM(P8:P23)</f>
        <v>330</v>
      </c>
      <c r="Q25" s="4">
        <f>SUM(Q8:Q23)</f>
        <v>59.01</v>
      </c>
      <c r="R25" s="1"/>
      <c r="S25" s="1">
        <f>SUM(S8:S23)</f>
        <v>42</v>
      </c>
      <c r="T25" s="1">
        <f t="shared" ref="T25:U25" si="12">SUM(T8:T23)</f>
        <v>0</v>
      </c>
      <c r="U25" s="1">
        <f t="shared" si="12"/>
        <v>42</v>
      </c>
      <c r="V25" s="4">
        <f>SUM(V8:V23)</f>
        <v>7</v>
      </c>
      <c r="X25" s="1">
        <f>SUM(X8:X23)</f>
        <v>1</v>
      </c>
      <c r="Y25" s="4">
        <f>SUM(Y8:Y23)</f>
        <v>1</v>
      </c>
    </row>
    <row r="27" spans="1:25">
      <c r="A27" s="1" t="s">
        <v>11</v>
      </c>
      <c r="B27">
        <f>Z5-B25</f>
        <v>2.0000000000038654E-2</v>
      </c>
      <c r="I27">
        <f>I5-I25</f>
        <v>2.0000000000038654E-2</v>
      </c>
      <c r="N27">
        <f>N5-N25</f>
        <v>9.9999999999909051E-3</v>
      </c>
      <c r="Q27">
        <f>Q5-Q25</f>
        <v>-9.9999999999980105E-3</v>
      </c>
      <c r="V27">
        <f>V5-V25</f>
        <v>0</v>
      </c>
      <c r="Y27">
        <f>Y5-Y25</f>
        <v>0</v>
      </c>
    </row>
  </sheetData>
  <mergeCells count="5">
    <mergeCell ref="K1:N1"/>
    <mergeCell ref="B5:D5"/>
    <mergeCell ref="F5:H5"/>
    <mergeCell ref="K5:M5"/>
    <mergeCell ref="S5:U5"/>
  </mergeCells>
  <pageMargins left="0.7" right="0.7" top="0.75" bottom="0.75" header="0.3" footer="0.3"/>
  <pageSetup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Delegate RNC</vt:lpstr>
      <vt:lpstr>Cong</vt:lpstr>
      <vt:lpstr>State Central</vt:lpstr>
      <vt:lpstr>Del recount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Wayne</cp:lastModifiedBy>
  <cp:lastPrinted>2012-05-12T21:38:35Z</cp:lastPrinted>
  <dcterms:created xsi:type="dcterms:W3CDTF">2012-04-09T03:42:56Z</dcterms:created>
  <dcterms:modified xsi:type="dcterms:W3CDTF">2016-05-07T23:58:20Z</dcterms:modified>
</cp:coreProperties>
</file>